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28800" windowHeight="12345"/>
  </bookViews>
  <sheets>
    <sheet name="Rekapitulace stavby" sheetId="1" r:id="rId1"/>
    <sheet name="SO.01 - strážní domek č. ..." sheetId="2" r:id="rId2"/>
    <sheet name="SO.02 - příslušenství - c..." sheetId="3" r:id="rId3"/>
  </sheets>
  <definedNames>
    <definedName name="_xlnm._FilterDatabase" localSheetId="1" hidden="1">'SO.01 - strážní domek č. ...'!$C$126:$K$183</definedName>
    <definedName name="_xlnm._FilterDatabase" localSheetId="2" hidden="1">'SO.02 - příslušenství - c...'!$C$119:$K$140</definedName>
    <definedName name="_xlnm.Print_Titles" localSheetId="0">'Rekapitulace stavby'!$92:$92</definedName>
    <definedName name="_xlnm.Print_Titles" localSheetId="1">'SO.01 - strážní domek č. ...'!$126:$126</definedName>
    <definedName name="_xlnm.Print_Titles" localSheetId="2">'SO.02 - příslušenství - c...'!$119:$119</definedName>
    <definedName name="_xlnm.Print_Area" localSheetId="0">'Rekapitulace stavby'!$D$4:$AO$76,'Rekapitulace stavby'!$C$82:$AQ$97</definedName>
    <definedName name="_xlnm.Print_Area" localSheetId="1">'SO.01 - strážní domek č. ...'!$C$4:$J$76,'SO.01 - strážní domek č. ...'!$C$82:$J$108,'SO.01 - strážní domek č. ...'!$C$114:$K$183</definedName>
    <definedName name="_xlnm.Print_Area" localSheetId="2">'SO.02 - příslušenství - c...'!$C$4:$J$76,'SO.02 - příslušenství - c...'!$C$82:$J$101,'SO.02 - příslušenství - c...'!$C$107:$K$140</definedName>
  </definedNames>
  <calcPr calcId="162913"/>
</workbook>
</file>

<file path=xl/calcChain.xml><?xml version="1.0" encoding="utf-8"?>
<calcChain xmlns="http://schemas.openxmlformats.org/spreadsheetml/2006/main">
  <c r="J37" i="3" l="1"/>
  <c r="J36" i="3"/>
  <c r="AY96" i="1"/>
  <c r="J35" i="3"/>
  <c r="AX96" i="1" s="1"/>
  <c r="BI140" i="3"/>
  <c r="BH140" i="3"/>
  <c r="BG140" i="3"/>
  <c r="BF140" i="3"/>
  <c r="T140" i="3"/>
  <c r="R140" i="3"/>
  <c r="P140" i="3"/>
  <c r="BI139" i="3"/>
  <c r="BH139" i="3"/>
  <c r="BG139" i="3"/>
  <c r="BF139" i="3"/>
  <c r="T139" i="3"/>
  <c r="R139" i="3"/>
  <c r="P139" i="3"/>
  <c r="BI138" i="3"/>
  <c r="BH138" i="3"/>
  <c r="BG138" i="3"/>
  <c r="BF138" i="3"/>
  <c r="T138" i="3"/>
  <c r="R138" i="3"/>
  <c r="P138" i="3"/>
  <c r="BI137" i="3"/>
  <c r="BH137" i="3"/>
  <c r="BG137" i="3"/>
  <c r="BF137" i="3"/>
  <c r="T137" i="3"/>
  <c r="R137" i="3"/>
  <c r="P137" i="3"/>
  <c r="BI136" i="3"/>
  <c r="BH136" i="3"/>
  <c r="BG136" i="3"/>
  <c r="BF136" i="3"/>
  <c r="T136" i="3"/>
  <c r="R136" i="3"/>
  <c r="P136" i="3"/>
  <c r="BI135" i="3"/>
  <c r="BH135" i="3"/>
  <c r="BG135" i="3"/>
  <c r="BF135" i="3"/>
  <c r="T135" i="3"/>
  <c r="R135" i="3"/>
  <c r="P135" i="3"/>
  <c r="BI134" i="3"/>
  <c r="BH134" i="3"/>
  <c r="BG134" i="3"/>
  <c r="BF134" i="3"/>
  <c r="T134" i="3"/>
  <c r="R134" i="3"/>
  <c r="P134" i="3"/>
  <c r="BI133" i="3"/>
  <c r="BH133" i="3"/>
  <c r="BG133" i="3"/>
  <c r="BF133" i="3"/>
  <c r="T133" i="3"/>
  <c r="R133" i="3"/>
  <c r="P133" i="3"/>
  <c r="BI131" i="3"/>
  <c r="BH131" i="3"/>
  <c r="BG131" i="3"/>
  <c r="BF131" i="3"/>
  <c r="T131" i="3"/>
  <c r="R131" i="3"/>
  <c r="P131" i="3"/>
  <c r="BI130" i="3"/>
  <c r="BH130" i="3"/>
  <c r="BG130" i="3"/>
  <c r="BF130" i="3"/>
  <c r="T130" i="3"/>
  <c r="R130" i="3"/>
  <c r="P130" i="3"/>
  <c r="BI129" i="3"/>
  <c r="BH129" i="3"/>
  <c r="BG129" i="3"/>
  <c r="BF129" i="3"/>
  <c r="T129" i="3"/>
  <c r="R129" i="3"/>
  <c r="P129" i="3"/>
  <c r="BI127" i="3"/>
  <c r="BH127" i="3"/>
  <c r="BG127" i="3"/>
  <c r="BF127" i="3"/>
  <c r="T127" i="3"/>
  <c r="R127" i="3"/>
  <c r="P127" i="3"/>
  <c r="BI126" i="3"/>
  <c r="BH126" i="3"/>
  <c r="BG126" i="3"/>
  <c r="BF126" i="3"/>
  <c r="T126" i="3"/>
  <c r="R126" i="3"/>
  <c r="P126" i="3"/>
  <c r="BI125" i="3"/>
  <c r="BH125" i="3"/>
  <c r="BG125" i="3"/>
  <c r="BF125" i="3"/>
  <c r="T125" i="3"/>
  <c r="R125" i="3"/>
  <c r="P125" i="3"/>
  <c r="BI124" i="3"/>
  <c r="BH124" i="3"/>
  <c r="BG124" i="3"/>
  <c r="BF124" i="3"/>
  <c r="T124" i="3"/>
  <c r="R124" i="3"/>
  <c r="P124" i="3"/>
  <c r="BI123" i="3"/>
  <c r="BH123" i="3"/>
  <c r="BG123" i="3"/>
  <c r="BF123" i="3"/>
  <c r="T123" i="3"/>
  <c r="R123" i="3"/>
  <c r="P123" i="3"/>
  <c r="J117" i="3"/>
  <c r="J116" i="3"/>
  <c r="F116" i="3"/>
  <c r="F114" i="3"/>
  <c r="E112" i="3"/>
  <c r="J92" i="3"/>
  <c r="J91" i="3"/>
  <c r="F91" i="3"/>
  <c r="F89" i="3"/>
  <c r="E87" i="3"/>
  <c r="J18" i="3"/>
  <c r="E18" i="3"/>
  <c r="F117" i="3" s="1"/>
  <c r="J17" i="3"/>
  <c r="J12" i="3"/>
  <c r="J114" i="3" s="1"/>
  <c r="E7" i="3"/>
  <c r="E85" i="3"/>
  <c r="J37" i="2"/>
  <c r="J36" i="2"/>
  <c r="AY95" i="1" s="1"/>
  <c r="J35" i="2"/>
  <c r="AX95" i="1"/>
  <c r="BI183" i="2"/>
  <c r="BH183" i="2"/>
  <c r="BG183" i="2"/>
  <c r="BF183" i="2"/>
  <c r="T183" i="2"/>
  <c r="T182" i="2"/>
  <c r="R183" i="2"/>
  <c r="R182" i="2" s="1"/>
  <c r="P183" i="2"/>
  <c r="P182" i="2" s="1"/>
  <c r="BI181" i="2"/>
  <c r="BH181" i="2"/>
  <c r="BG181" i="2"/>
  <c r="BF181" i="2"/>
  <c r="T181" i="2"/>
  <c r="T180" i="2" s="1"/>
  <c r="T179" i="2" s="1"/>
  <c r="R181" i="2"/>
  <c r="R180" i="2" s="1"/>
  <c r="P181" i="2"/>
  <c r="P180" i="2" s="1"/>
  <c r="BI178" i="2"/>
  <c r="BH178" i="2"/>
  <c r="BG178" i="2"/>
  <c r="BF178" i="2"/>
  <c r="T178" i="2"/>
  <c r="T177" i="2" s="1"/>
  <c r="R178" i="2"/>
  <c r="R177" i="2"/>
  <c r="P178" i="2"/>
  <c r="P177" i="2" s="1"/>
  <c r="BI176" i="2"/>
  <c r="BH176" i="2"/>
  <c r="BG176" i="2"/>
  <c r="BF176" i="2"/>
  <c r="T176" i="2"/>
  <c r="R176" i="2"/>
  <c r="P176" i="2"/>
  <c r="BI175" i="2"/>
  <c r="BH175" i="2"/>
  <c r="BG175" i="2"/>
  <c r="BF175" i="2"/>
  <c r="T175" i="2"/>
  <c r="R175" i="2"/>
  <c r="R174" i="2" s="1"/>
  <c r="P175" i="2"/>
  <c r="BI172" i="2"/>
  <c r="BH172" i="2"/>
  <c r="BG172" i="2"/>
  <c r="BF172" i="2"/>
  <c r="T172" i="2"/>
  <c r="R172" i="2"/>
  <c r="P172" i="2"/>
  <c r="BI171" i="2"/>
  <c r="BH171" i="2"/>
  <c r="BG171" i="2"/>
  <c r="BF171" i="2"/>
  <c r="T171" i="2"/>
  <c r="R171" i="2"/>
  <c r="P171" i="2"/>
  <c r="BI170" i="2"/>
  <c r="BH170" i="2"/>
  <c r="BG170" i="2"/>
  <c r="BF170" i="2"/>
  <c r="T170" i="2"/>
  <c r="R170" i="2"/>
  <c r="P170" i="2"/>
  <c r="BI169" i="2"/>
  <c r="BH169" i="2"/>
  <c r="BG169" i="2"/>
  <c r="BF169" i="2"/>
  <c r="T169" i="2"/>
  <c r="R169" i="2"/>
  <c r="P169" i="2"/>
  <c r="BI168" i="2"/>
  <c r="BH168" i="2"/>
  <c r="BG168" i="2"/>
  <c r="BF168" i="2"/>
  <c r="T168" i="2"/>
  <c r="R168" i="2"/>
  <c r="P168" i="2"/>
  <c r="BI167" i="2"/>
  <c r="BH167" i="2"/>
  <c r="BG167" i="2"/>
  <c r="BF167" i="2"/>
  <c r="T167" i="2"/>
  <c r="R167" i="2"/>
  <c r="P167" i="2"/>
  <c r="BI166" i="2"/>
  <c r="BH166" i="2"/>
  <c r="BG166" i="2"/>
  <c r="BF166" i="2"/>
  <c r="T166" i="2"/>
  <c r="R166" i="2"/>
  <c r="P166" i="2"/>
  <c r="BI165" i="2"/>
  <c r="BH165" i="2"/>
  <c r="BG165" i="2"/>
  <c r="BF165" i="2"/>
  <c r="T165" i="2"/>
  <c r="R165" i="2"/>
  <c r="P165" i="2"/>
  <c r="BI164" i="2"/>
  <c r="BH164" i="2"/>
  <c r="BG164" i="2"/>
  <c r="BF164" i="2"/>
  <c r="T164" i="2"/>
  <c r="R164" i="2"/>
  <c r="P164" i="2"/>
  <c r="BI163" i="2"/>
  <c r="BH163" i="2"/>
  <c r="BG163" i="2"/>
  <c r="BF163" i="2"/>
  <c r="T163" i="2"/>
  <c r="R163" i="2"/>
  <c r="P163" i="2"/>
  <c r="BI161" i="2"/>
  <c r="BH161" i="2"/>
  <c r="BG161" i="2"/>
  <c r="BF161" i="2"/>
  <c r="T161" i="2"/>
  <c r="R161" i="2"/>
  <c r="P161" i="2"/>
  <c r="BI160" i="2"/>
  <c r="BH160" i="2"/>
  <c r="BG160" i="2"/>
  <c r="BF160" i="2"/>
  <c r="T160" i="2"/>
  <c r="R160" i="2"/>
  <c r="P160" i="2"/>
  <c r="BI159" i="2"/>
  <c r="BH159" i="2"/>
  <c r="BG159" i="2"/>
  <c r="BF159" i="2"/>
  <c r="T159" i="2"/>
  <c r="R159" i="2"/>
  <c r="P159" i="2"/>
  <c r="BI158" i="2"/>
  <c r="BH158" i="2"/>
  <c r="BG158" i="2"/>
  <c r="BF158" i="2"/>
  <c r="T158" i="2"/>
  <c r="R158" i="2"/>
  <c r="P158" i="2"/>
  <c r="BI157" i="2"/>
  <c r="BH157" i="2"/>
  <c r="BG157" i="2"/>
  <c r="BF157" i="2"/>
  <c r="T157" i="2"/>
  <c r="R157" i="2"/>
  <c r="P157" i="2"/>
  <c r="BI156" i="2"/>
  <c r="BH156" i="2"/>
  <c r="BG156" i="2"/>
  <c r="BF156" i="2"/>
  <c r="T156" i="2"/>
  <c r="R156" i="2"/>
  <c r="P156" i="2"/>
  <c r="BI155" i="2"/>
  <c r="BH155" i="2"/>
  <c r="BG155" i="2"/>
  <c r="BF155" i="2"/>
  <c r="T155" i="2"/>
  <c r="R155" i="2"/>
  <c r="P155" i="2"/>
  <c r="BI153" i="2"/>
  <c r="BH153" i="2"/>
  <c r="BG153" i="2"/>
  <c r="BF153" i="2"/>
  <c r="T153" i="2"/>
  <c r="R153" i="2"/>
  <c r="P153" i="2"/>
  <c r="BI152" i="2"/>
  <c r="BH152" i="2"/>
  <c r="BG152" i="2"/>
  <c r="BF152" i="2"/>
  <c r="T152" i="2"/>
  <c r="R152" i="2"/>
  <c r="P152" i="2"/>
  <c r="BI151" i="2"/>
  <c r="BH151" i="2"/>
  <c r="BG151" i="2"/>
  <c r="BF151" i="2"/>
  <c r="T151" i="2"/>
  <c r="R151" i="2"/>
  <c r="P151" i="2"/>
  <c r="BI150" i="2"/>
  <c r="BH150" i="2"/>
  <c r="BG150" i="2"/>
  <c r="BF150" i="2"/>
  <c r="T150" i="2"/>
  <c r="R150" i="2"/>
  <c r="P150" i="2"/>
  <c r="BI149" i="2"/>
  <c r="BH149" i="2"/>
  <c r="BG149" i="2"/>
  <c r="BF149" i="2"/>
  <c r="T149" i="2"/>
  <c r="R149" i="2"/>
  <c r="P149" i="2"/>
  <c r="BI148" i="2"/>
  <c r="BH148" i="2"/>
  <c r="BG148" i="2"/>
  <c r="BF148" i="2"/>
  <c r="T148" i="2"/>
  <c r="R148" i="2"/>
  <c r="P148" i="2"/>
  <c r="BI147" i="2"/>
  <c r="BH147" i="2"/>
  <c r="BG147" i="2"/>
  <c r="BF147" i="2"/>
  <c r="T147" i="2"/>
  <c r="R147" i="2"/>
  <c r="P147" i="2"/>
  <c r="BI146" i="2"/>
  <c r="BH146" i="2"/>
  <c r="BG146" i="2"/>
  <c r="BF146" i="2"/>
  <c r="T146" i="2"/>
  <c r="R146" i="2"/>
  <c r="P146" i="2"/>
  <c r="BI145" i="2"/>
  <c r="BH145" i="2"/>
  <c r="BG145" i="2"/>
  <c r="BF145" i="2"/>
  <c r="T145" i="2"/>
  <c r="R145" i="2"/>
  <c r="P145" i="2"/>
  <c r="BI143" i="2"/>
  <c r="BH143" i="2"/>
  <c r="BG143" i="2"/>
  <c r="BF143" i="2"/>
  <c r="T143" i="2"/>
  <c r="R143" i="2"/>
  <c r="P143" i="2"/>
  <c r="BI142" i="2"/>
  <c r="BH142" i="2"/>
  <c r="BG142" i="2"/>
  <c r="BF142" i="2"/>
  <c r="T142" i="2"/>
  <c r="R142" i="2"/>
  <c r="P142" i="2"/>
  <c r="BI141" i="2"/>
  <c r="BH141" i="2"/>
  <c r="BG141" i="2"/>
  <c r="BF141" i="2"/>
  <c r="T141" i="2"/>
  <c r="R141" i="2"/>
  <c r="P141" i="2"/>
  <c r="BI140" i="2"/>
  <c r="BH140" i="2"/>
  <c r="BG140" i="2"/>
  <c r="BF140" i="2"/>
  <c r="T140" i="2"/>
  <c r="R140" i="2"/>
  <c r="P140" i="2"/>
  <c r="BI138" i="2"/>
  <c r="BH138" i="2"/>
  <c r="BG138" i="2"/>
  <c r="BF138" i="2"/>
  <c r="T138" i="2"/>
  <c r="R138" i="2"/>
  <c r="P138" i="2"/>
  <c r="BI137" i="2"/>
  <c r="BH137" i="2"/>
  <c r="BG137" i="2"/>
  <c r="BF137" i="2"/>
  <c r="T137" i="2"/>
  <c r="R137" i="2"/>
  <c r="P137" i="2"/>
  <c r="BI136" i="2"/>
  <c r="BH136" i="2"/>
  <c r="BG136" i="2"/>
  <c r="BF136" i="2"/>
  <c r="T136" i="2"/>
  <c r="R136" i="2"/>
  <c r="P136" i="2"/>
  <c r="BI135" i="2"/>
  <c r="BH135" i="2"/>
  <c r="BG135" i="2"/>
  <c r="BF135" i="2"/>
  <c r="T135" i="2"/>
  <c r="R135" i="2"/>
  <c r="P135" i="2"/>
  <c r="BI134" i="2"/>
  <c r="BH134" i="2"/>
  <c r="BG134" i="2"/>
  <c r="BF134" i="2"/>
  <c r="T134" i="2"/>
  <c r="R134" i="2"/>
  <c r="P134" i="2"/>
  <c r="BI133" i="2"/>
  <c r="BH133" i="2"/>
  <c r="BG133" i="2"/>
  <c r="BF133" i="2"/>
  <c r="T133" i="2"/>
  <c r="R133" i="2"/>
  <c r="P133" i="2"/>
  <c r="BI132" i="2"/>
  <c r="BH132" i="2"/>
  <c r="BG132" i="2"/>
  <c r="BF132" i="2"/>
  <c r="T132" i="2"/>
  <c r="R132" i="2"/>
  <c r="P132" i="2"/>
  <c r="BI131" i="2"/>
  <c r="BH131" i="2"/>
  <c r="BG131" i="2"/>
  <c r="BF131" i="2"/>
  <c r="T131" i="2"/>
  <c r="R131" i="2"/>
  <c r="P131" i="2"/>
  <c r="BI130" i="2"/>
  <c r="BH130" i="2"/>
  <c r="BG130" i="2"/>
  <c r="BF130" i="2"/>
  <c r="T130" i="2"/>
  <c r="R130" i="2"/>
  <c r="P130" i="2"/>
  <c r="J124" i="2"/>
  <c r="J123" i="2"/>
  <c r="F123" i="2"/>
  <c r="F121" i="2"/>
  <c r="E119" i="2"/>
  <c r="J92" i="2"/>
  <c r="J91" i="2"/>
  <c r="F91" i="2"/>
  <c r="F89" i="2"/>
  <c r="E87" i="2"/>
  <c r="J18" i="2"/>
  <c r="E18" i="2"/>
  <c r="F92" i="2" s="1"/>
  <c r="J17" i="2"/>
  <c r="J12" i="2"/>
  <c r="J89" i="2"/>
  <c r="E7" i="2"/>
  <c r="E117" i="2"/>
  <c r="L90" i="1"/>
  <c r="AM90" i="1"/>
  <c r="AM89" i="1"/>
  <c r="L89" i="1"/>
  <c r="AM87" i="1"/>
  <c r="L87" i="1"/>
  <c r="L85" i="1"/>
  <c r="L84" i="1"/>
  <c r="J141" i="2"/>
  <c r="J156" i="2"/>
  <c r="J146" i="2"/>
  <c r="BK183" i="2"/>
  <c r="J175" i="2"/>
  <c r="BK178" i="2"/>
  <c r="J163" i="2"/>
  <c r="J155" i="2"/>
  <c r="BK142" i="2"/>
  <c r="BK136" i="3"/>
  <c r="J135" i="3"/>
  <c r="J137" i="3"/>
  <c r="AS94" i="1"/>
  <c r="BK176" i="2"/>
  <c r="J161" i="2"/>
  <c r="BK152" i="2"/>
  <c r="J145" i="2"/>
  <c r="J132" i="2"/>
  <c r="BK130" i="3"/>
  <c r="BK134" i="3"/>
  <c r="BK127" i="3"/>
  <c r="J134" i="2"/>
  <c r="BK148" i="2"/>
  <c r="J137" i="2"/>
  <c r="J171" i="2"/>
  <c r="J168" i="2"/>
  <c r="J164" i="2"/>
  <c r="J158" i="2"/>
  <c r="J152" i="2"/>
  <c r="J136" i="2"/>
  <c r="BK134" i="2"/>
  <c r="J133" i="2"/>
  <c r="J183" i="2"/>
  <c r="J176" i="2"/>
  <c r="BK170" i="2"/>
  <c r="BK165" i="2"/>
  <c r="BK158" i="2"/>
  <c r="BK149" i="2"/>
  <c r="BK141" i="2"/>
  <c r="BK125" i="3"/>
  <c r="BK140" i="3"/>
  <c r="J130" i="3"/>
  <c r="J124" i="3"/>
  <c r="BK123" i="3"/>
  <c r="BK138" i="3"/>
  <c r="J123" i="3"/>
  <c r="BK132" i="2"/>
  <c r="J143" i="2"/>
  <c r="BK130" i="2"/>
  <c r="J170" i="2"/>
  <c r="J167" i="2"/>
  <c r="BK160" i="2"/>
  <c r="BK155" i="2"/>
  <c r="J147" i="2"/>
  <c r="BK145" i="2"/>
  <c r="J130" i="2"/>
  <c r="BK135" i="2"/>
  <c r="J178" i="2"/>
  <c r="BK172" i="2"/>
  <c r="J169" i="2"/>
  <c r="J166" i="2"/>
  <c r="J159" i="2"/>
  <c r="J151" i="2"/>
  <c r="J140" i="2"/>
  <c r="BK129" i="3"/>
  <c r="BK139" i="3"/>
  <c r="BK124" i="3"/>
  <c r="J139" i="3"/>
  <c r="J129" i="3"/>
  <c r="BK153" i="2"/>
  <c r="J142" i="2"/>
  <c r="J135" i="2"/>
  <c r="BK169" i="2"/>
  <c r="BK161" i="2"/>
  <c r="BK157" i="2"/>
  <c r="J149" i="2"/>
  <c r="BK143" i="2"/>
  <c r="BK131" i="2"/>
  <c r="J181" i="2"/>
  <c r="BK175" i="2"/>
  <c r="BK168" i="2"/>
  <c r="BK164" i="2"/>
  <c r="BK156" i="2"/>
  <c r="BK138" i="2"/>
  <c r="J125" i="3"/>
  <c r="J133" i="3"/>
  <c r="J127" i="3"/>
  <c r="J136" i="3"/>
  <c r="J126" i="3"/>
  <c r="BK150" i="2"/>
  <c r="BK136" i="2"/>
  <c r="BK166" i="2"/>
  <c r="BK159" i="2"/>
  <c r="J131" i="2"/>
  <c r="BK181" i="2"/>
  <c r="BK171" i="2"/>
  <c r="J150" i="2"/>
  <c r="J140" i="3"/>
  <c r="BK131" i="3"/>
  <c r="BK126" i="3"/>
  <c r="BK146" i="2"/>
  <c r="J165" i="2"/>
  <c r="J148" i="2"/>
  <c r="BK140" i="2"/>
  <c r="BK167" i="2"/>
  <c r="J157" i="2"/>
  <c r="BK147" i="2"/>
  <c r="BK137" i="3"/>
  <c r="J138" i="3"/>
  <c r="BK135" i="3"/>
  <c r="J160" i="2"/>
  <c r="BK137" i="2"/>
  <c r="J134" i="3"/>
  <c r="J131" i="3"/>
  <c r="BK133" i="3"/>
  <c r="BK151" i="2"/>
  <c r="BK163" i="2"/>
  <c r="J153" i="2"/>
  <c r="BK133" i="2"/>
  <c r="J138" i="2"/>
  <c r="J172" i="2"/>
  <c r="R179" i="2" l="1"/>
  <c r="P179" i="2"/>
  <c r="P129" i="2"/>
  <c r="T154" i="2"/>
  <c r="R129" i="2"/>
  <c r="P139" i="2"/>
  <c r="P144" i="2"/>
  <c r="BK154" i="2"/>
  <c r="J154" i="2" s="1"/>
  <c r="J101" i="2" s="1"/>
  <c r="P174" i="2"/>
  <c r="P173" i="2"/>
  <c r="BK129" i="2"/>
  <c r="J129" i="2"/>
  <c r="J98" i="2"/>
  <c r="BK139" i="2"/>
  <c r="J139" i="2"/>
  <c r="J99" i="2"/>
  <c r="BK144" i="2"/>
  <c r="J144" i="2"/>
  <c r="J100" i="2" s="1"/>
  <c r="R154" i="2"/>
  <c r="BK174" i="2"/>
  <c r="J174" i="2"/>
  <c r="J103" i="2" s="1"/>
  <c r="T129" i="2"/>
  <c r="R139" i="2"/>
  <c r="R144" i="2"/>
  <c r="T144" i="2"/>
  <c r="T174" i="2"/>
  <c r="T173" i="2"/>
  <c r="T128" i="3"/>
  <c r="P154" i="2"/>
  <c r="BK122" i="3"/>
  <c r="J122" i="3"/>
  <c r="J98" i="3"/>
  <c r="P122" i="3"/>
  <c r="R122" i="3"/>
  <c r="BK128" i="3"/>
  <c r="J128" i="3" s="1"/>
  <c r="J99" i="3" s="1"/>
  <c r="P128" i="3"/>
  <c r="R128" i="3"/>
  <c r="P132" i="3"/>
  <c r="T139" i="2"/>
  <c r="T122" i="3"/>
  <c r="T121" i="3"/>
  <c r="T120" i="3"/>
  <c r="BK132" i="3"/>
  <c r="J132" i="3"/>
  <c r="J100" i="3"/>
  <c r="R132" i="3"/>
  <c r="T132" i="3"/>
  <c r="R173" i="2"/>
  <c r="BK177" i="2"/>
  <c r="J177" i="2"/>
  <c r="J104" i="2" s="1"/>
  <c r="BK180" i="2"/>
  <c r="J180" i="2"/>
  <c r="J106" i="2"/>
  <c r="BK182" i="2"/>
  <c r="J182" i="2"/>
  <c r="J107" i="2"/>
  <c r="J89" i="3"/>
  <c r="E110" i="3"/>
  <c r="BE124" i="3"/>
  <c r="BE127" i="3"/>
  <c r="F92" i="3"/>
  <c r="BE125" i="3"/>
  <c r="BE129" i="3"/>
  <c r="BE131" i="3"/>
  <c r="BE133" i="3"/>
  <c r="BE136" i="3"/>
  <c r="BE140" i="3"/>
  <c r="BE123" i="3"/>
  <c r="BE137" i="3"/>
  <c r="BE138" i="3"/>
  <c r="BE139" i="3"/>
  <c r="BE126" i="3"/>
  <c r="BE134" i="3"/>
  <c r="BE130" i="3"/>
  <c r="BE135" i="3"/>
  <c r="BE133" i="2"/>
  <c r="BE136" i="2"/>
  <c r="BE142" i="2"/>
  <c r="BE143" i="2"/>
  <c r="BE145" i="2"/>
  <c r="BE146" i="2"/>
  <c r="BE148" i="2"/>
  <c r="BE151" i="2"/>
  <c r="BE159" i="2"/>
  <c r="BE161" i="2"/>
  <c r="BE165" i="2"/>
  <c r="BE166" i="2"/>
  <c r="BE169" i="2"/>
  <c r="BE170" i="2"/>
  <c r="BE175" i="2"/>
  <c r="BE176" i="2"/>
  <c r="BE178" i="2"/>
  <c r="BE181" i="2"/>
  <c r="BE183" i="2"/>
  <c r="F124" i="2"/>
  <c r="J121" i="2"/>
  <c r="E85" i="2"/>
  <c r="BE134" i="2"/>
  <c r="BE135" i="2"/>
  <c r="BE138" i="2"/>
  <c r="BE147" i="2"/>
  <c r="BE150" i="2"/>
  <c r="BE152" i="2"/>
  <c r="BE157" i="2"/>
  <c r="BE158" i="2"/>
  <c r="BE160" i="2"/>
  <c r="BE163" i="2"/>
  <c r="BE164" i="2"/>
  <c r="BE167" i="2"/>
  <c r="BE168" i="2"/>
  <c r="BE171" i="2"/>
  <c r="BE172" i="2"/>
  <c r="BE155" i="2"/>
  <c r="BE149" i="2"/>
  <c r="BE156" i="2"/>
  <c r="BE131" i="2"/>
  <c r="BE130" i="2"/>
  <c r="BE132" i="2"/>
  <c r="BE137" i="2"/>
  <c r="BE140" i="2"/>
  <c r="BE141" i="2"/>
  <c r="BE153" i="2"/>
  <c r="F37" i="3"/>
  <c r="BD96" i="1"/>
  <c r="F35" i="3"/>
  <c r="BB96" i="1" s="1"/>
  <c r="F34" i="3"/>
  <c r="BA96" i="1"/>
  <c r="F35" i="2"/>
  <c r="BB95" i="1" s="1"/>
  <c r="F36" i="2"/>
  <c r="BC95" i="1"/>
  <c r="F37" i="2"/>
  <c r="BD95" i="1" s="1"/>
  <c r="F34" i="2"/>
  <c r="BA95" i="1"/>
  <c r="J34" i="2"/>
  <c r="AW95" i="1" s="1"/>
  <c r="F36" i="3"/>
  <c r="BC96" i="1"/>
  <c r="J34" i="3"/>
  <c r="AW96" i="1" s="1"/>
  <c r="P121" i="3" l="1"/>
  <c r="P120" i="3"/>
  <c r="AU96" i="1"/>
  <c r="R121" i="3"/>
  <c r="R120" i="3"/>
  <c r="R128" i="2"/>
  <c r="R127" i="2"/>
  <c r="T128" i="2"/>
  <c r="T127" i="2"/>
  <c r="P128" i="2"/>
  <c r="P127" i="2"/>
  <c r="AU95" i="1"/>
  <c r="BK173" i="2"/>
  <c r="J173" i="2"/>
  <c r="J102" i="2"/>
  <c r="BK179" i="2"/>
  <c r="J179" i="2"/>
  <c r="J105" i="2"/>
  <c r="BK128" i="2"/>
  <c r="J128" i="2"/>
  <c r="J97" i="2"/>
  <c r="BK121" i="3"/>
  <c r="J121" i="3" s="1"/>
  <c r="J97" i="3" s="1"/>
  <c r="J33" i="2"/>
  <c r="AV95" i="1"/>
  <c r="AT95" i="1"/>
  <c r="BD94" i="1"/>
  <c r="W33" i="1"/>
  <c r="BC94" i="1"/>
  <c r="W32" i="1"/>
  <c r="F33" i="3"/>
  <c r="AZ96" i="1"/>
  <c r="BA94" i="1"/>
  <c r="AW94" i="1"/>
  <c r="AK30" i="1" s="1"/>
  <c r="BB94" i="1"/>
  <c r="W31" i="1"/>
  <c r="F33" i="2"/>
  <c r="AZ95" i="1" s="1"/>
  <c r="J33" i="3"/>
  <c r="AV96" i="1" s="1"/>
  <c r="AT96" i="1" s="1"/>
  <c r="BK127" i="2" l="1"/>
  <c r="J127" i="2"/>
  <c r="BK120" i="3"/>
  <c r="J120" i="3" s="1"/>
  <c r="J96" i="3" s="1"/>
  <c r="AU94" i="1"/>
  <c r="J30" i="2"/>
  <c r="AG95" i="1"/>
  <c r="AZ94" i="1"/>
  <c r="W29" i="1" s="1"/>
  <c r="AX94" i="1"/>
  <c r="W30" i="1"/>
  <c r="AY94" i="1"/>
  <c r="J39" i="2" l="1"/>
  <c r="J96" i="2"/>
  <c r="AN95" i="1"/>
  <c r="J30" i="3"/>
  <c r="AG96" i="1"/>
  <c r="AG94" i="1" s="1"/>
  <c r="AK26" i="1" s="1"/>
  <c r="AV94" i="1"/>
  <c r="AK29" i="1" s="1"/>
  <c r="AK35" i="1" l="1"/>
  <c r="J39" i="3"/>
  <c r="AN96" i="1"/>
  <c r="AT94" i="1"/>
  <c r="AN94" i="1"/>
</calcChain>
</file>

<file path=xl/sharedStrings.xml><?xml version="1.0" encoding="utf-8"?>
<sst xmlns="http://schemas.openxmlformats.org/spreadsheetml/2006/main" count="1385" uniqueCount="350">
  <si>
    <t>Export Komplet</t>
  </si>
  <si>
    <t/>
  </si>
  <si>
    <t>2.0</t>
  </si>
  <si>
    <t>ZAMOK</t>
  </si>
  <si>
    <t>False</t>
  </si>
  <si>
    <t>{b1c05667-0d70-4d9b-8bc6-86821593bde3}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</si>
  <si>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</si>
  <si>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</si>
  <si>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</si>
  <si>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</si>
  <si>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</si>
  <si>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</si>
  <si>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</si>
  <si>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</si>
  <si>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03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</si>
  <si>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</si>
  <si>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</si>
  <si>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Odstraňování postradatelných objektů SŽ – Demolice (obvod OŘ Praha) - Liblice</t>
  </si>
  <si>
    <t>KSO:</t>
  </si>
  <si>
    <t>CC-CZ:</t>
  </si>
  <si>
    <t>Místo:</t>
  </si>
  <si>
    <t>Liblice</t>
  </si>
  <si>
    <t>Datum:</t>
  </si>
  <si>
    <t>9. 2. 2024</t>
  </si>
  <si>
    <t>Zadavatel:</t>
  </si>
  <si>
    <t>IČ:</t>
  </si>
  <si>
    <t>70994234</t>
  </si>
  <si>
    <t>Správa železnic, státní organizace</t>
  </si>
  <si>
    <t>DIČ:</t>
  </si>
  <si>
    <t>CZ70994234</t>
  </si>
  <si>
    <t>Uchazeč:</t>
  </si>
  <si>
    <t>Vyplň údaj</t>
  </si>
  <si>
    <t>Projektant:</t>
  </si>
  <si>
    <t xml:space="preserve"> </t>
  </si>
  <si>
    <t>True</t>
  </si>
  <si>
    <t>Zpracovatel:</t>
  </si>
  <si>
    <t>L. Malý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</si>
  <si>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</si>
  <si>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</si>
  <si>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</si>
  <si>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</si>
  <si>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</si>
  <si>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</si>
  <si>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</si>
  <si>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</si>
  <si>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</si>
  <si>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</si>
  <si>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</si>
  <si>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</si>
  <si>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</si>
  <si>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</si>
  <si>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</si>
  <si>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</si>
  <si>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</si>
  <si>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</si>
  <si>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</si>
  <si>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</si>
  <si>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</si>
  <si>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</si>
  <si>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</si>
  <si>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</si>
  <si>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</si>
  <si>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</si>
  <si>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</si>
  <si>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</si>
  <si>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</si>
  <si>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</si>
  <si>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</si>
  <si>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</si>
  <si>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</si>
  <si>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</si>
  <si>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</si>
  <si>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</si>
  <si>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</si>
  <si>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</si>
  <si>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</si>
  <si>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</si>
  <si>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</si>
  <si>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</si>
  <si>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</si>
  <si>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</si>
  <si>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</si>
  <si>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</si>
  <si>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SO.01</t>
  </si>
  <si>
    <t>strážní domek č. 22, čp. 116 (5000101424)</t>
  </si>
  <si>
    <t>STA</t>
  </si>
  <si>
    <t>1</t>
  </si>
  <si>
    <t>{4e779e11-8c34-4575-b78b-d2cd7f2087f3}</t>
  </si>
  <si>
    <t>2</t>
  </si>
  <si>
    <t>SO.02</t>
  </si>
  <si>
    <t>příslušenství / chlév k strážnímu domku (5000104425)</t>
  </si>
  <si>
    <t>{4d429d6f-91b7-4314-b678-ac6bdaa3dbdf}</t>
  </si>
  <si>
    <t>KRYCÍ LIST SOUPISU PRACÍ</t>
  </si>
  <si>
    <t>Objekt:</t>
  </si>
  <si>
    <t>SO.01 - strážní domek č. 22, čp. 116 (5000101424)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</si>
  <si>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</si>
  <si>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</si>
  <si>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</si>
  <si>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</si>
  <si>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</si>
  <si>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</si>
  <si>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</si>
  <si>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</si>
  <si>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9 - Ostatní konstrukce a práce-bourání</t>
  </si>
  <si>
    <t xml:space="preserve">    997 - Přesun sutě</t>
  </si>
  <si>
    <t>PSV - Práce a dodávky PSV</t>
  </si>
  <si>
    <t xml:space="preserve">    765 - Krytina skládaná</t>
  </si>
  <si>
    <t xml:space="preserve">    767 - Konstrukce zámečnické</t>
  </si>
  <si>
    <t>VRN - Vedlejší rozpočtové náklady</t>
  </si>
  <si>
    <t xml:space="preserve">    VRN1 - Průzkumné, geodetické a projektové práce</t>
  </si>
  <si>
    <t xml:space="preserve">    VRN9 - Ostatní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</si>
  <si>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</si>
  <si>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</si>
  <si>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</si>
  <si>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</si>
  <si>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</si>
  <si>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</si>
  <si>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</si>
  <si>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</si>
  <si>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</si>
  <si>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</si>
  <si>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</si>
  <si>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</si>
  <si>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</si>
  <si>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</si>
  <si>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</si>
  <si>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</si>
  <si>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</si>
  <si>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</si>
  <si>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111151101</t>
  </si>
  <si>
    <t>Odstranění travin z celkové plochy do 100 m2 strojně</t>
  </si>
  <si>
    <t>m2</t>
  </si>
  <si>
    <t>CS ÚRS 2024 01</t>
  </si>
  <si>
    <t>4</t>
  </si>
  <si>
    <t>1268365152</t>
  </si>
  <si>
    <t>111211101</t>
  </si>
  <si>
    <t>Odstranění křovin a stromů průměru kmene do 100 mm i s kořeny sklonu terénu do 1:5 ručně</t>
  </si>
  <si>
    <t>-1870009669</t>
  </si>
  <si>
    <t>3</t>
  </si>
  <si>
    <t>113107311</t>
  </si>
  <si>
    <t>Odstranění podkladu z kameniva těženého tl do 100 mm strojně pl do 50 m2</t>
  </si>
  <si>
    <t>1079084391</t>
  </si>
  <si>
    <t>122151103</t>
  </si>
  <si>
    <t>Odkopávky a prokopávky nezapažené v hornině třídy těžitelnosti I skupiny 1 a 2 objem do 100 m3 strojně</t>
  </si>
  <si>
    <t>m3</t>
  </si>
  <si>
    <t>1544896427</t>
  </si>
  <si>
    <t>5</t>
  </si>
  <si>
    <t>162751117</t>
  </si>
  <si>
    <t>Vodorovné přemístění přes 9 000 do 10000 m výkopku/sypaniny z horniny třídy těžitelnosti I skupiny 1 až 3</t>
  </si>
  <si>
    <t>-1223097239</t>
  </si>
  <si>
    <t>6</t>
  </si>
  <si>
    <t>162751119</t>
  </si>
  <si>
    <t>Příplatek k vodorovnému přemístění výkopku/sypaniny z horniny třídy těžitelnosti I skupiny 1 až 3 ZKD 1000 m přes 10000 m</t>
  </si>
  <si>
    <t>2068577446</t>
  </si>
  <si>
    <t>7</t>
  </si>
  <si>
    <t>181351105</t>
  </si>
  <si>
    <t>Rozprostření ornice tl vrstvy přes 250 do 300 mm pl přes 100 do 500 m2 v rovině nebo ve svahu do 1:5 strojně</t>
  </si>
  <si>
    <t>-1017261609</t>
  </si>
  <si>
    <t>8</t>
  </si>
  <si>
    <t>M</t>
  </si>
  <si>
    <t>10364100</t>
  </si>
  <si>
    <t>zemina pro terénní úpravy - tříděná</t>
  </si>
  <si>
    <t>t</t>
  </si>
  <si>
    <t>356275340</t>
  </si>
  <si>
    <t>9</t>
  </si>
  <si>
    <t>181912111</t>
  </si>
  <si>
    <t>Úprava pláně v hornině třídy těžitelnosti I skupiny 3 bez zhutnění ručně</t>
  </si>
  <si>
    <t>1453768581</t>
  </si>
  <si>
    <t>Zakládání</t>
  </si>
  <si>
    <t>10</t>
  </si>
  <si>
    <t>242111115</t>
  </si>
  <si>
    <t xml:space="preserve">Osazení pláště kopané studny z betonových skruží celokruhových </t>
  </si>
  <si>
    <t>m</t>
  </si>
  <si>
    <t>-1254265105</t>
  </si>
  <si>
    <t>11</t>
  </si>
  <si>
    <t>59224104</t>
  </si>
  <si>
    <t xml:space="preserve">skruž betonová studniční </t>
  </si>
  <si>
    <t>kus</t>
  </si>
  <si>
    <t>-380884704</t>
  </si>
  <si>
    <t>245111111</t>
  </si>
  <si>
    <t>Osazení krycí desky</t>
  </si>
  <si>
    <t>558415225</t>
  </si>
  <si>
    <t>13</t>
  </si>
  <si>
    <t>59225820</t>
  </si>
  <si>
    <t>deska betonová zákrytová studniční</t>
  </si>
  <si>
    <t>-1804188856</t>
  </si>
  <si>
    <t>Ostatní konstrukce a práce-bourání</t>
  </si>
  <si>
    <t>14</t>
  </si>
  <si>
    <t>952903001.1</t>
  </si>
  <si>
    <t>Odvoz a likvidace fekálií z odpadní jímky vč. sanace</t>
  </si>
  <si>
    <t>kpl</t>
  </si>
  <si>
    <t>-1093353696</t>
  </si>
  <si>
    <t>15</t>
  </si>
  <si>
    <t>961031511</t>
  </si>
  <si>
    <t>Bourání základového zdiva z tvárnic ztraceného bednění včetně výztuže a výplně z betonu třídy C8/10, C12/15, C16/20, C20/25</t>
  </si>
  <si>
    <t>371239361</t>
  </si>
  <si>
    <t>16</t>
  </si>
  <si>
    <t>966071711</t>
  </si>
  <si>
    <t>Bourání sloupků a vzpěr plotových ocelových do 2,5 m zabetonovaných</t>
  </si>
  <si>
    <t>-963821122</t>
  </si>
  <si>
    <t>17</t>
  </si>
  <si>
    <t>966071821</t>
  </si>
  <si>
    <t>Rozebrání oplocení z drátěného pletiva se čtvercovými oky v do 1,6 m</t>
  </si>
  <si>
    <t>1533977666</t>
  </si>
  <si>
    <t>18</t>
  </si>
  <si>
    <t>981011111</t>
  </si>
  <si>
    <t>Demolice budov dřevěných lehkých jednostranně obitých postupným rozebíráním</t>
  </si>
  <si>
    <t>-1069655224</t>
  </si>
  <si>
    <t>19</t>
  </si>
  <si>
    <t>981013316</t>
  </si>
  <si>
    <t>Demolice budov zděných na MVC podíl konstrukcí přes 30 do 35 % těžkou mechanizací</t>
  </si>
  <si>
    <t>-1732555925</t>
  </si>
  <si>
    <t>20</t>
  </si>
  <si>
    <t>981513116</t>
  </si>
  <si>
    <t>Demolice konstrukcí objektů z betonu prostého těžkou mechanizací</t>
  </si>
  <si>
    <t>-1944798207</t>
  </si>
  <si>
    <t>R000000002</t>
  </si>
  <si>
    <t>Odpojení a trvalé zaslepení veškerých inženýrských sítí demolovaných objektů</t>
  </si>
  <si>
    <t>-884892786</t>
  </si>
  <si>
    <t>22</t>
  </si>
  <si>
    <t>R952905191</t>
  </si>
  <si>
    <t>Vyklizení komunálního odpadu z objektu a v jeho bezprostředním okolí, včetně naložení</t>
  </si>
  <si>
    <t>-1646948227</t>
  </si>
  <si>
    <t>997</t>
  </si>
  <si>
    <t>Přesun sutě</t>
  </si>
  <si>
    <t>23</t>
  </si>
  <si>
    <t>997006002</t>
  </si>
  <si>
    <t>Třídění stavebního odpadu na jednotlivé druhy</t>
  </si>
  <si>
    <t>-407572570</t>
  </si>
  <si>
    <t>24</t>
  </si>
  <si>
    <t>997006004</t>
  </si>
  <si>
    <t>Pytlování nebezpečného odpadu ze střešních šablon s obsahem azbestu</t>
  </si>
  <si>
    <t>431851579</t>
  </si>
  <si>
    <t>25</t>
  </si>
  <si>
    <t>997006014</t>
  </si>
  <si>
    <t>Pytlování nebezpečného odpadu z vlnitých tabulí s obsahem azbestu</t>
  </si>
  <si>
    <t>-1046068041</t>
  </si>
  <si>
    <t>26</t>
  </si>
  <si>
    <t>997006512</t>
  </si>
  <si>
    <t>Vodorovné doprava suti s naložením a složením na skládku přes 100 m do 1 km</t>
  </si>
  <si>
    <t>459888851</t>
  </si>
  <si>
    <t>27</t>
  </si>
  <si>
    <t>997006519</t>
  </si>
  <si>
    <t>Příplatek k vodorovnému přemístění suti na skládku ZKD 1 km přes 1 km</t>
  </si>
  <si>
    <t>-1717335901</t>
  </si>
  <si>
    <t>28</t>
  </si>
  <si>
    <t>997006551</t>
  </si>
  <si>
    <t>Hrubé urovnání suti na skládce bez zhutnění</t>
  </si>
  <si>
    <t>1716965324</t>
  </si>
  <si>
    <t>29</t>
  </si>
  <si>
    <t>997013.R</t>
  </si>
  <si>
    <t>Odvoz výzisku z železného šrotu na místo určené objednatelem do 20 km se složením.Hospodaření s vyzískaným materiálem (mimo odpad) bude prováděno v souladu se Směrnicí SŽDC č. 42 ze dne 7.1.2013."</t>
  </si>
  <si>
    <t>-1800077266</t>
  </si>
  <si>
    <t>P</t>
  </si>
  <si>
    <t>Poznámka k položce:_x000D_
Dopravní náklady jsou zahrnuty v položkách přesunu, cena bude pouze za vytřídění a uložení</t>
  </si>
  <si>
    <t>30</t>
  </si>
  <si>
    <t>997013635</t>
  </si>
  <si>
    <t>Poplatek za uložení na skládce (skládkovné) komunálního odpadu kód odpadu 20 03 01</t>
  </si>
  <si>
    <t>1682562082</t>
  </si>
  <si>
    <t>31</t>
  </si>
  <si>
    <t>997013814</t>
  </si>
  <si>
    <t>Poplatek za uložení na skládce (skládkovné) stavebního odpadu izolací kód odpadu 17 06 04</t>
  </si>
  <si>
    <t>-1897573982</t>
  </si>
  <si>
    <t>32</t>
  </si>
  <si>
    <t>997013821</t>
  </si>
  <si>
    <t>Poplatek za uložení na skládce (skládkovné) stavebního odpadu s obsahem azbestu kód odpadu 17 06 05</t>
  </si>
  <si>
    <t>-983256269</t>
  </si>
  <si>
    <t>33</t>
  </si>
  <si>
    <t>997013811</t>
  </si>
  <si>
    <t>Poplatek za uložení na skládce (skládkovné) stavebního odpadu dřevěného kód odpadu 17 02 01</t>
  </si>
  <si>
    <t>1357193089</t>
  </si>
  <si>
    <t>34</t>
  </si>
  <si>
    <t>997013822</t>
  </si>
  <si>
    <t>Poplatek za uložení na skládce (skládkovné) pneumatiky</t>
  </si>
  <si>
    <t>1835376025</t>
  </si>
  <si>
    <t>35</t>
  </si>
  <si>
    <t>997013861</t>
  </si>
  <si>
    <t>Poplatek za uložení stavebního odpadu na recyklační skládce (skládkovné) z prostého betonu kód odpadu 17 01 01</t>
  </si>
  <si>
    <t>255025740</t>
  </si>
  <si>
    <t>36</t>
  </si>
  <si>
    <t>997013862</t>
  </si>
  <si>
    <t>Poplatek za uložení stavebního odpadu na recyklační skládce (skládkovné) z armovaného betonu kód odpadu 17 01 01</t>
  </si>
  <si>
    <t>1095187690</t>
  </si>
  <si>
    <t>37</t>
  </si>
  <si>
    <t>997013863</t>
  </si>
  <si>
    <t>Poplatek za uložení stavebního odpadu na recyklační skládce (skládkovné) cihelného kód odpadu 17 01 02</t>
  </si>
  <si>
    <t>1647233283</t>
  </si>
  <si>
    <t>38</t>
  </si>
  <si>
    <t>997013871</t>
  </si>
  <si>
    <t>Poplatek za uložení stavebního odpadu na recyklační skládce (skládkovné) směsného stavebního a demoličního kód odpadu 17 09 04</t>
  </si>
  <si>
    <t>-315859457</t>
  </si>
  <si>
    <t>39</t>
  </si>
  <si>
    <t>997013873</t>
  </si>
  <si>
    <t>Poplatek za uložení stavebního odpadu na recyklační skládce (skládkovné) zeminy a kamení zatříděného do Katalogu odpadů pod kódem 17 05 04</t>
  </si>
  <si>
    <t>1455086978</t>
  </si>
  <si>
    <t>PSV</t>
  </si>
  <si>
    <t>Práce a dodávky PSV</t>
  </si>
  <si>
    <t>765</t>
  </si>
  <si>
    <t>Krytina skládaná</t>
  </si>
  <si>
    <t>40</t>
  </si>
  <si>
    <t>765131803</t>
  </si>
  <si>
    <t>Demontáž azbestocementové skládané krytiny sklonu do 30° do suti</t>
  </si>
  <si>
    <t>-2080602355</t>
  </si>
  <si>
    <t>41</t>
  </si>
  <si>
    <t>765131823</t>
  </si>
  <si>
    <t>Demontáž hřebene nebo nároží z hřebenáčů azbestocementové skládané krytiny sklonu do 30° do suti</t>
  </si>
  <si>
    <t>202636655</t>
  </si>
  <si>
    <t>767</t>
  </si>
  <si>
    <t>Konstrukce zámečnické</t>
  </si>
  <si>
    <t>42</t>
  </si>
  <si>
    <t>R767995105</t>
  </si>
  <si>
    <t>Zabezpečení studny zámečnickou uzamykatelnou konstrukcí</t>
  </si>
  <si>
    <t>-140446428</t>
  </si>
  <si>
    <t>VRN</t>
  </si>
  <si>
    <t>Vedlejší rozpočtové náklady</t>
  </si>
  <si>
    <t>VRN1</t>
  </si>
  <si>
    <t>Průzkumné, geodetické a projektové práce</t>
  </si>
  <si>
    <t>43</t>
  </si>
  <si>
    <t>012002000</t>
  </si>
  <si>
    <t>Vytyčení, zajištění a ochrana stávajících inženýrských sítí vč. jejich dočasného zabezpečení a zajištění po dobu akce</t>
  </si>
  <si>
    <t>Kč</t>
  </si>
  <si>
    <t>1024</t>
  </si>
  <si>
    <t>2123090176</t>
  </si>
  <si>
    <t>VRN9</t>
  </si>
  <si>
    <t>Ostatní náklady</t>
  </si>
  <si>
    <t>44</t>
  </si>
  <si>
    <t>091002000</t>
  </si>
  <si>
    <t>Opatření nutná k bezpečné demontáži a likvidaci materiálů obsahujících azbest vč. splnění požadavků stanovisek dotčených orgánů a ohlášení likvidace</t>
  </si>
  <si>
    <t>-579615866</t>
  </si>
  <si>
    <t>SO.02 - příslušenství / chlév k strážnímu domku (5000104425)</t>
  </si>
  <si>
    <t>-1514773748</t>
  </si>
  <si>
    <t>-588661519</t>
  </si>
  <si>
    <t>-251969404</t>
  </si>
  <si>
    <t>-118536039</t>
  </si>
  <si>
    <t>277308985</t>
  </si>
  <si>
    <t>981013311</t>
  </si>
  <si>
    <t>Demolice budov zděných na MVC podíl konstrukcí do 10 % těžkou mechanizací</t>
  </si>
  <si>
    <t>191518599</t>
  </si>
  <si>
    <t>1555353654</t>
  </si>
  <si>
    <t>-863853293</t>
  </si>
  <si>
    <t>-232569337</t>
  </si>
  <si>
    <t>1827235750</t>
  </si>
  <si>
    <t>1814980890</t>
  </si>
  <si>
    <t>2084899584</t>
  </si>
  <si>
    <t>-11696841</t>
  </si>
  <si>
    <t>1671386511</t>
  </si>
  <si>
    <t>-1684618140</t>
  </si>
  <si>
    <t>Poplatek za uložení stavebního odpadu na skládce (skládkovné) směsného stavebního a demoličního kód odpadu  17 09 04</t>
  </si>
  <si>
    <t>-2056617088</t>
  </si>
  <si>
    <t>R položka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</si>
</sst>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6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6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0" xfId="0" applyFont="1" applyFill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7" fillId="0" borderId="14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6" fillId="0" borderId="14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6" fillId="0" borderId="19" xfId="0" applyNumberFormat="1" applyFont="1" applyBorder="1" applyAlignment="1" applyProtection="1">
      <alignment vertical="center"/>
    </xf>
    <xf numFmtId="4" fontId="26" fillId="0" borderId="20" xfId="0" applyNumberFormat="1" applyFont="1" applyBorder="1" applyAlignment="1" applyProtection="1">
      <alignment vertical="center"/>
    </xf>
    <xf numFmtId="166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0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9" fillId="0" borderId="12" xfId="0" applyNumberFormat="1" applyFont="1" applyBorder="1" applyAlignment="1" applyProtection="1"/>
    <xf numFmtId="166" fontId="29" fillId="0" borderId="13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167" fontId="19" fillId="0" borderId="22" xfId="0" applyNumberFormat="1" applyFont="1" applyBorder="1" applyAlignment="1" applyProtection="1">
      <alignment vertical="center"/>
    </xf>
    <xf numFmtId="4" fontId="19" fillId="2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5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22" xfId="0" applyFont="1" applyBorder="1" applyAlignment="1" applyProtection="1">
      <alignment horizontal="center" vertical="center"/>
    </xf>
    <xf numFmtId="49" fontId="31" fillId="0" borderId="22" xfId="0" applyNumberFormat="1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center" vertical="center" wrapText="1"/>
    </xf>
    <xf numFmtId="167" fontId="31" fillId="0" borderId="22" xfId="0" applyNumberFormat="1" applyFont="1" applyBorder="1" applyAlignment="1" applyProtection="1">
      <alignment vertical="center"/>
    </xf>
    <xf numFmtId="4" fontId="31" fillId="2" borderId="22" xfId="0" applyNumberFormat="1" applyFont="1" applyFill="1" applyBorder="1" applyAlignment="1" applyProtection="1">
      <alignment vertical="center"/>
      <protection locked="0"/>
    </xf>
    <xf numFmtId="4" fontId="31" fillId="0" borderId="22" xfId="0" applyNumberFormat="1" applyFont="1" applyBorder="1" applyAlignment="1" applyProtection="1">
      <alignment vertical="center"/>
    </xf>
    <xf numFmtId="0" fontId="32" fillId="0" borderId="3" xfId="0" applyFont="1" applyBorder="1" applyAlignment="1">
      <alignment vertical="center"/>
    </xf>
    <xf numFmtId="0" fontId="31" fillId="2" borderId="14" xfId="0" applyFont="1" applyFill="1" applyBorder="1" applyAlignment="1" applyProtection="1">
      <alignment horizontal="left" vertical="center"/>
      <protection locked="0"/>
    </xf>
    <xf numFmtId="0" fontId="31" fillId="0" borderId="0" xfId="0" applyFont="1" applyBorder="1" applyAlignment="1" applyProtection="1">
      <alignment horizontal="center" vertical="center"/>
    </xf>
    <xf numFmtId="0" fontId="33" fillId="0" borderId="0" xfId="0" applyFont="1" applyAlignment="1" applyProtection="1">
      <alignment horizontal="left" vertical="center"/>
    </xf>
    <xf numFmtId="0" fontId="34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20" fillId="2" borderId="19" xfId="0" applyFont="1" applyFill="1" applyBorder="1" applyAlignment="1" applyProtection="1">
      <alignment horizontal="left" vertical="center"/>
      <protection locked="0"/>
    </xf>
    <xf numFmtId="0" fontId="20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0" fillId="0" borderId="20" xfId="0" applyNumberFormat="1" applyFont="1" applyBorder="1" applyAlignment="1" applyProtection="1">
      <alignment vertical="center"/>
    </xf>
    <xf numFmtId="166" fontId="20" fillId="0" borderId="21" xfId="0" applyNumberFormat="1" applyFont="1" applyBorder="1" applyAlignment="1" applyProtection="1">
      <alignment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4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5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left" vertical="center"/>
    </xf>
    <xf numFmtId="4" fontId="25" fillId="0" borderId="0" xfId="0" applyNumberFormat="1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app.urs.cz/products/kros4" TargetMode="External"/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app.urs.cz/products/kros4" TargetMode="External"/><Relationship Id="rId1" Type="http://schemas.openxmlformats.org/officeDocument/2006/relationships/image" Target="../media/image1.jp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app.urs.cz/products/kros4" TargetMode="External"/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39</xdr:col>
      <xdr:colOff>290830</xdr:colOff>
      <xdr:row>3</xdr:row>
      <xdr:rowOff>0</xdr:rowOff>
    </xdr:from>
    <xdr:to>
      <xdr:col>40</xdr:col>
      <xdr:colOff>367030</xdr:colOff>
      <xdr:row>6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39</xdr:col>
      <xdr:colOff>450850</xdr:colOff>
      <xdr:row>81</xdr:row>
      <xdr:rowOff>0</xdr:rowOff>
    </xdr:from>
    <xdr:to>
      <xdr:col>41</xdr:col>
      <xdr:colOff>177800</xdr:colOff>
      <xdr:row>85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absoluteAnchor>
    <xdr:pos x="0" y="0"/>
    <xdr:ext cx="285750" cy="285750"/>
    <xdr:pic>
      <xdr:nvPicPr>
        <xdr:cNvPr id="4" name="Picture 3">
          <a:hlinkClick xmlns:r="http://schemas.openxmlformats.org/officeDocument/2006/relationships" r:id="rId2" tooltip="https://app.urs.cz/products/kros4"/>
        </xdr:cNvPr>
        <xdr:cNvPicPr/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420370</xdr:colOff>
      <xdr:row>3</xdr:row>
      <xdr:rowOff>0</xdr:rowOff>
    </xdr:from>
    <xdr:to>
      <xdr:col>9</xdr:col>
      <xdr:colOff>1216025</xdr:colOff>
      <xdr:row>7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9</xdr:col>
      <xdr:colOff>420370</xdr:colOff>
      <xdr:row>81</xdr:row>
      <xdr:rowOff>0</xdr:rowOff>
    </xdr:from>
    <xdr:to>
      <xdr:col>9</xdr:col>
      <xdr:colOff>1216025</xdr:colOff>
      <xdr:row>85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9</xdr:col>
      <xdr:colOff>420370</xdr:colOff>
      <xdr:row>113</xdr:row>
      <xdr:rowOff>0</xdr:rowOff>
    </xdr:from>
    <xdr:to>
      <xdr:col>9</xdr:col>
      <xdr:colOff>1216025</xdr:colOff>
      <xdr:row>117</xdr:row>
      <xdr:rowOff>0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2" tooltip="https://app.urs.cz/products/kros4"/>
        </xdr:cNvPr>
        <xdr:cNvPicPr/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420370</xdr:colOff>
      <xdr:row>3</xdr:row>
      <xdr:rowOff>0</xdr:rowOff>
    </xdr:from>
    <xdr:to>
      <xdr:col>9</xdr:col>
      <xdr:colOff>1216025</xdr:colOff>
      <xdr:row>7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9</xdr:col>
      <xdr:colOff>420370</xdr:colOff>
      <xdr:row>81</xdr:row>
      <xdr:rowOff>0</xdr:rowOff>
    </xdr:from>
    <xdr:to>
      <xdr:col>9</xdr:col>
      <xdr:colOff>1216025</xdr:colOff>
      <xdr:row>85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9</xdr:col>
      <xdr:colOff>420370</xdr:colOff>
      <xdr:row>106</xdr:row>
      <xdr:rowOff>0</xdr:rowOff>
    </xdr:from>
    <xdr:to>
      <xdr:col>9</xdr:col>
      <xdr:colOff>1216025</xdr:colOff>
      <xdr:row>110</xdr:row>
      <xdr:rowOff>0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2" tooltip="https://app.urs.cz/products/kros4"/>
        </xdr:cNvPr>
        <xdr:cNvPicPr/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8"/>
  <sheetViews>
    <sheetView showGridLines="0" tabSelected="1" workbookViewId="0"/>
  </sheetViews>
  <sheetFormatPr defaultRowHeight="12.7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pans="1:74" s="1" customFormat="1" ht="36.950000000000003" customHeight="1">
      <c r="AR2" s="256"/>
      <c r="AS2" s="256"/>
      <c r="AT2" s="256"/>
      <c r="AU2" s="256"/>
      <c r="AV2" s="256"/>
      <c r="AW2" s="256"/>
      <c r="AX2" s="256"/>
      <c r="AY2" s="256"/>
      <c r="AZ2" s="256"/>
      <c r="BA2" s="256"/>
      <c r="BB2" s="256"/>
      <c r="BC2" s="256"/>
      <c r="BD2" s="256"/>
      <c r="BE2" s="256"/>
      <c r="BS2" s="14" t="s">
        <v>6</v>
      </c>
      <c r="BT2" s="14" t="s">
        <v>7</v>
      </c>
    </row>
    <row r="3" spans="1:74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pans="1:74" s="1" customFormat="1" ht="24.95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spans="1:74" s="1" customFormat="1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19" t="s">
        <v>14</v>
      </c>
      <c r="L5" s="220"/>
      <c r="M5" s="220"/>
      <c r="N5" s="220"/>
      <c r="O5" s="220"/>
      <c r="P5" s="220"/>
      <c r="Q5" s="220"/>
      <c r="R5" s="220"/>
      <c r="S5" s="220"/>
      <c r="T5" s="220"/>
      <c r="U5" s="220"/>
      <c r="V5" s="220"/>
      <c r="W5" s="220"/>
      <c r="X5" s="220"/>
      <c r="Y5" s="220"/>
      <c r="Z5" s="220"/>
      <c r="AA5" s="220"/>
      <c r="AB5" s="220"/>
      <c r="AC5" s="220"/>
      <c r="AD5" s="220"/>
      <c r="AE5" s="220"/>
      <c r="AF5" s="220"/>
      <c r="AG5" s="220"/>
      <c r="AH5" s="220"/>
      <c r="AI5" s="220"/>
      <c r="AJ5" s="220"/>
      <c r="AK5" s="19"/>
      <c r="AL5" s="19"/>
      <c r="AM5" s="19"/>
      <c r="AN5" s="19"/>
      <c r="AO5" s="19"/>
      <c r="AP5" s="19"/>
      <c r="AQ5" s="19"/>
      <c r="AR5" s="17"/>
      <c r="BE5" s="216" t="s">
        <v>15</v>
      </c>
      <c r="BS5" s="14" t="s">
        <v>6</v>
      </c>
    </row>
    <row r="6" spans="1:74" s="1" customFormat="1" ht="36.950000000000003" customHeight="1">
      <c r="B6" s="18"/>
      <c r="C6" s="19"/>
      <c r="D6" s="25" t="s">
        <v>16</v>
      </c>
      <c r="E6" s="19"/>
      <c r="F6" s="19"/>
      <c r="G6" s="19"/>
      <c r="H6" s="19"/>
      <c r="I6" s="19"/>
      <c r="J6" s="19"/>
      <c r="K6" s="221" t="s">
        <v>17</v>
      </c>
      <c r="L6" s="220"/>
      <c r="M6" s="220"/>
      <c r="N6" s="220"/>
      <c r="O6" s="220"/>
      <c r="P6" s="220"/>
      <c r="Q6" s="220"/>
      <c r="R6" s="220"/>
      <c r="S6" s="220"/>
      <c r="T6" s="220"/>
      <c r="U6" s="220"/>
      <c r="V6" s="220"/>
      <c r="W6" s="220"/>
      <c r="X6" s="220"/>
      <c r="Y6" s="220"/>
      <c r="Z6" s="220"/>
      <c r="AA6" s="220"/>
      <c r="AB6" s="220"/>
      <c r="AC6" s="220"/>
      <c r="AD6" s="220"/>
      <c r="AE6" s="220"/>
      <c r="AF6" s="220"/>
      <c r="AG6" s="220"/>
      <c r="AH6" s="220"/>
      <c r="AI6" s="220"/>
      <c r="AJ6" s="220"/>
      <c r="AK6" s="19"/>
      <c r="AL6" s="19"/>
      <c r="AM6" s="19"/>
      <c r="AN6" s="19"/>
      <c r="AO6" s="19"/>
      <c r="AP6" s="19"/>
      <c r="AQ6" s="19"/>
      <c r="AR6" s="17"/>
      <c r="BE6" s="217"/>
      <c r="BS6" s="14" t="s">
        <v>6</v>
      </c>
    </row>
    <row r="7" spans="1:74" s="1" customFormat="1" ht="12" customHeight="1">
      <c r="B7" s="18"/>
      <c r="C7" s="19"/>
      <c r="D7" s="26" t="s">
        <v>18</v>
      </c>
      <c r="E7" s="19"/>
      <c r="F7" s="19"/>
      <c r="G7" s="19"/>
      <c r="H7" s="19"/>
      <c r="I7" s="19"/>
      <c r="J7" s="19"/>
      <c r="K7" s="24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6" t="s">
        <v>19</v>
      </c>
      <c r="AL7" s="19"/>
      <c r="AM7" s="19"/>
      <c r="AN7" s="24" t="s">
        <v>1</v>
      </c>
      <c r="AO7" s="19"/>
      <c r="AP7" s="19"/>
      <c r="AQ7" s="19"/>
      <c r="AR7" s="17"/>
      <c r="BE7" s="217"/>
      <c r="BS7" s="14" t="s">
        <v>6</v>
      </c>
    </row>
    <row r="8" spans="1:74" s="1" customFormat="1" ht="12" customHeight="1">
      <c r="B8" s="18"/>
      <c r="C8" s="19"/>
      <c r="D8" s="26" t="s">
        <v>20</v>
      </c>
      <c r="E8" s="19"/>
      <c r="F8" s="19"/>
      <c r="G8" s="19"/>
      <c r="H8" s="19"/>
      <c r="I8" s="19"/>
      <c r="J8" s="19"/>
      <c r="K8" s="24" t="s">
        <v>21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6" t="s">
        <v>22</v>
      </c>
      <c r="AL8" s="19"/>
      <c r="AM8" s="19"/>
      <c r="AN8" s="27" t="s">
        <v>23</v>
      </c>
      <c r="AO8" s="19"/>
      <c r="AP8" s="19"/>
      <c r="AQ8" s="19"/>
      <c r="AR8" s="17"/>
      <c r="BE8" s="217"/>
      <c r="BS8" s="14" t="s">
        <v>6</v>
      </c>
    </row>
    <row r="9" spans="1:74" s="1" customFormat="1" ht="14.45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17"/>
      <c r="BS9" s="14" t="s">
        <v>6</v>
      </c>
    </row>
    <row r="10" spans="1:74" s="1" customFormat="1" ht="12" customHeight="1">
      <c r="B10" s="18"/>
      <c r="C10" s="19"/>
      <c r="D10" s="26" t="s">
        <v>24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6" t="s">
        <v>25</v>
      </c>
      <c r="AL10" s="19"/>
      <c r="AM10" s="19"/>
      <c r="AN10" s="24" t="s">
        <v>26</v>
      </c>
      <c r="AO10" s="19"/>
      <c r="AP10" s="19"/>
      <c r="AQ10" s="19"/>
      <c r="AR10" s="17"/>
      <c r="BE10" s="217"/>
      <c r="BS10" s="14" t="s">
        <v>6</v>
      </c>
    </row>
    <row r="11" spans="1:74" s="1" customFormat="1" ht="18.399999999999999" customHeight="1">
      <c r="B11" s="18"/>
      <c r="C11" s="19"/>
      <c r="D11" s="19"/>
      <c r="E11" s="24" t="s">
        <v>27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6" t="s">
        <v>28</v>
      </c>
      <c r="AL11" s="19"/>
      <c r="AM11" s="19"/>
      <c r="AN11" s="24" t="s">
        <v>29</v>
      </c>
      <c r="AO11" s="19"/>
      <c r="AP11" s="19"/>
      <c r="AQ11" s="19"/>
      <c r="AR11" s="17"/>
      <c r="BE11" s="217"/>
      <c r="BS11" s="14" t="s">
        <v>6</v>
      </c>
    </row>
    <row r="12" spans="1:74" s="1" customFormat="1" ht="6.95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17"/>
      <c r="BS12" s="14" t="s">
        <v>6</v>
      </c>
    </row>
    <row r="13" spans="1:74" s="1" customFormat="1" ht="12" customHeight="1">
      <c r="B13" s="18"/>
      <c r="C13" s="19"/>
      <c r="D13" s="26" t="s">
        <v>30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6" t="s">
        <v>25</v>
      </c>
      <c r="AL13" s="19"/>
      <c r="AM13" s="19"/>
      <c r="AN13" s="28" t="s">
        <v>31</v>
      </c>
      <c r="AO13" s="19"/>
      <c r="AP13" s="19"/>
      <c r="AQ13" s="19"/>
      <c r="AR13" s="17"/>
      <c r="BE13" s="217"/>
      <c r="BS13" s="14" t="s">
        <v>6</v>
      </c>
    </row>
    <row r="14" spans="1:74">
      <c r="B14" s="18"/>
      <c r="C14" s="19"/>
      <c r="D14" s="19"/>
      <c r="E14" s="222" t="s">
        <v>31</v>
      </c>
      <c r="F14" s="223"/>
      <c r="G14" s="223"/>
      <c r="H14" s="223"/>
      <c r="I14" s="223"/>
      <c r="J14" s="223"/>
      <c r="K14" s="223"/>
      <c r="L14" s="223"/>
      <c r="M14" s="223"/>
      <c r="N14" s="223"/>
      <c r="O14" s="223"/>
      <c r="P14" s="223"/>
      <c r="Q14" s="223"/>
      <c r="R14" s="223"/>
      <c r="S14" s="223"/>
      <c r="T14" s="223"/>
      <c r="U14" s="223"/>
      <c r="V14" s="223"/>
      <c r="W14" s="223"/>
      <c r="X14" s="223"/>
      <c r="Y14" s="223"/>
      <c r="Z14" s="223"/>
      <c r="AA14" s="223"/>
      <c r="AB14" s="223"/>
      <c r="AC14" s="223"/>
      <c r="AD14" s="223"/>
      <c r="AE14" s="223"/>
      <c r="AF14" s="223"/>
      <c r="AG14" s="223"/>
      <c r="AH14" s="223"/>
      <c r="AI14" s="223"/>
      <c r="AJ14" s="223"/>
      <c r="AK14" s="26" t="s">
        <v>28</v>
      </c>
      <c r="AL14" s="19"/>
      <c r="AM14" s="19"/>
      <c r="AN14" s="28" t="s">
        <v>31</v>
      </c>
      <c r="AO14" s="19"/>
      <c r="AP14" s="19"/>
      <c r="AQ14" s="19"/>
      <c r="AR14" s="17"/>
      <c r="BE14" s="217"/>
      <c r="BS14" s="14" t="s">
        <v>6</v>
      </c>
    </row>
    <row r="15" spans="1:74" s="1" customFormat="1" ht="6.95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17"/>
      <c r="BS15" s="14" t="s">
        <v>4</v>
      </c>
    </row>
    <row r="16" spans="1:74" s="1" customFormat="1" ht="12" customHeight="1">
      <c r="B16" s="18"/>
      <c r="C16" s="19"/>
      <c r="D16" s="26" t="s">
        <v>32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6" t="s">
        <v>25</v>
      </c>
      <c r="AL16" s="19"/>
      <c r="AM16" s="19"/>
      <c r="AN16" s="24" t="s">
        <v>1</v>
      </c>
      <c r="AO16" s="19"/>
      <c r="AP16" s="19"/>
      <c r="AQ16" s="19"/>
      <c r="AR16" s="17"/>
      <c r="BE16" s="217"/>
      <c r="BS16" s="14" t="s">
        <v>4</v>
      </c>
    </row>
    <row r="17" spans="1:71" s="1" customFormat="1" ht="18.399999999999999" customHeight="1">
      <c r="B17" s="18"/>
      <c r="C17" s="19"/>
      <c r="D17" s="19"/>
      <c r="E17" s="24" t="s">
        <v>33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6" t="s">
        <v>28</v>
      </c>
      <c r="AL17" s="19"/>
      <c r="AM17" s="19"/>
      <c r="AN17" s="24" t="s">
        <v>1</v>
      </c>
      <c r="AO17" s="19"/>
      <c r="AP17" s="19"/>
      <c r="AQ17" s="19"/>
      <c r="AR17" s="17"/>
      <c r="BE17" s="217"/>
      <c r="BS17" s="14" t="s">
        <v>34</v>
      </c>
    </row>
    <row r="18" spans="1:71" s="1" customFormat="1" ht="6.95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17"/>
      <c r="BS18" s="14" t="s">
        <v>6</v>
      </c>
    </row>
    <row r="19" spans="1:71" s="1" customFormat="1" ht="12" customHeight="1">
      <c r="B19" s="18"/>
      <c r="C19" s="19"/>
      <c r="D19" s="26" t="s">
        <v>35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6" t="s">
        <v>25</v>
      </c>
      <c r="AL19" s="19"/>
      <c r="AM19" s="19"/>
      <c r="AN19" s="24" t="s">
        <v>1</v>
      </c>
      <c r="AO19" s="19"/>
      <c r="AP19" s="19"/>
      <c r="AQ19" s="19"/>
      <c r="AR19" s="17"/>
      <c r="BE19" s="217"/>
      <c r="BS19" s="14" t="s">
        <v>6</v>
      </c>
    </row>
    <row r="20" spans="1:71" s="1" customFormat="1" ht="18.399999999999999" customHeight="1">
      <c r="B20" s="18"/>
      <c r="C20" s="19"/>
      <c r="D20" s="19"/>
      <c r="E20" s="24" t="s">
        <v>36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6" t="s">
        <v>28</v>
      </c>
      <c r="AL20" s="19"/>
      <c r="AM20" s="19"/>
      <c r="AN20" s="24" t="s">
        <v>1</v>
      </c>
      <c r="AO20" s="19"/>
      <c r="AP20" s="19"/>
      <c r="AQ20" s="19"/>
      <c r="AR20" s="17"/>
      <c r="BE20" s="217"/>
      <c r="BS20" s="14" t="s">
        <v>34</v>
      </c>
    </row>
    <row r="21" spans="1:71" s="1" customFormat="1" ht="6.95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17"/>
    </row>
    <row r="22" spans="1:71" s="1" customFormat="1" ht="12" customHeight="1">
      <c r="B22" s="18"/>
      <c r="C22" s="19"/>
      <c r="D22" s="26" t="s">
        <v>37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17"/>
    </row>
    <row r="23" spans="1:71" s="1" customFormat="1" ht="16.5" customHeight="1">
      <c r="B23" s="18"/>
      <c r="C23" s="19"/>
      <c r="D23" s="19"/>
      <c r="E23" s="224" t="s">
        <v>1</v>
      </c>
      <c r="F23" s="224"/>
      <c r="G23" s="224"/>
      <c r="H23" s="224"/>
      <c r="I23" s="224"/>
      <c r="J23" s="224"/>
      <c r="K23" s="224"/>
      <c r="L23" s="224"/>
      <c r="M23" s="224"/>
      <c r="N23" s="224"/>
      <c r="O23" s="224"/>
      <c r="P23" s="224"/>
      <c r="Q23" s="224"/>
      <c r="R23" s="224"/>
      <c r="S23" s="224"/>
      <c r="T23" s="224"/>
      <c r="U23" s="224"/>
      <c r="V23" s="224"/>
      <c r="W23" s="224"/>
      <c r="X23" s="224"/>
      <c r="Y23" s="224"/>
      <c r="Z23" s="224"/>
      <c r="AA23" s="224"/>
      <c r="AB23" s="224"/>
      <c r="AC23" s="224"/>
      <c r="AD23" s="224"/>
      <c r="AE23" s="224"/>
      <c r="AF23" s="224"/>
      <c r="AG23" s="224"/>
      <c r="AH23" s="224"/>
      <c r="AI23" s="224"/>
      <c r="AJ23" s="224"/>
      <c r="AK23" s="224"/>
      <c r="AL23" s="224"/>
      <c r="AM23" s="224"/>
      <c r="AN23" s="224"/>
      <c r="AO23" s="19"/>
      <c r="AP23" s="19"/>
      <c r="AQ23" s="19"/>
      <c r="AR23" s="17"/>
      <c r="BE23" s="217"/>
    </row>
    <row r="24" spans="1:71" s="1" customFormat="1" ht="6.95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17"/>
    </row>
    <row r="25" spans="1:71" s="1" customFormat="1" ht="6.95" customHeight="1">
      <c r="B25" s="18"/>
      <c r="C25" s="19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P25" s="19"/>
      <c r="AQ25" s="19"/>
      <c r="AR25" s="17"/>
      <c r="BE25" s="217"/>
    </row>
    <row r="26" spans="1:71" s="2" customFormat="1" ht="25.9" customHeight="1">
      <c r="A26" s="31"/>
      <c r="B26" s="32"/>
      <c r="C26" s="33"/>
      <c r="D26" s="34" t="s">
        <v>38</v>
      </c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225">
        <f>ROUND(AG94,2)</f>
        <v>0</v>
      </c>
      <c r="AL26" s="226"/>
      <c r="AM26" s="226"/>
      <c r="AN26" s="226"/>
      <c r="AO26" s="226"/>
      <c r="AP26" s="33"/>
      <c r="AQ26" s="33"/>
      <c r="AR26" s="36"/>
      <c r="BE26" s="217"/>
    </row>
    <row r="27" spans="1:71" s="2" customFormat="1" ht="6.95" customHeight="1">
      <c r="A27" s="31"/>
      <c r="B27" s="32"/>
      <c r="C27" s="33"/>
      <c r="D27" s="33"/>
      <c r="E27" s="33"/>
      <c r="F27" s="33"/>
      <c r="G27" s="33"/>
      <c r="H27" s="33"/>
      <c r="I27" s="33"/>
      <c r="J27" s="33"/>
      <c r="K27" s="33"/>
      <c r="L27" s="33"/>
      <c r="M27" s="33"/>
      <c r="N27" s="33"/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  <c r="AF27" s="33"/>
      <c r="AG27" s="33"/>
      <c r="AH27" s="33"/>
      <c r="AI27" s="33"/>
      <c r="AJ27" s="33"/>
      <c r="AK27" s="33"/>
      <c r="AL27" s="33"/>
      <c r="AM27" s="33"/>
      <c r="AN27" s="33"/>
      <c r="AO27" s="33"/>
      <c r="AP27" s="33"/>
      <c r="AQ27" s="33"/>
      <c r="AR27" s="36"/>
      <c r="BE27" s="217"/>
    </row>
    <row r="28" spans="1:71" s="2" customFormat="1">
      <c r="A28" s="31"/>
      <c r="B28" s="32"/>
      <c r="C28" s="33"/>
      <c r="D28" s="33"/>
      <c r="E28" s="33"/>
      <c r="F28" s="33"/>
      <c r="G28" s="33"/>
      <c r="H28" s="33"/>
      <c r="I28" s="33"/>
      <c r="J28" s="33"/>
      <c r="K28" s="33"/>
      <c r="L28" s="227" t="s">
        <v>39</v>
      </c>
      <c r="M28" s="227"/>
      <c r="N28" s="227"/>
      <c r="O28" s="227"/>
      <c r="P28" s="227"/>
      <c r="Q28" s="33"/>
      <c r="R28" s="33"/>
      <c r="S28" s="33"/>
      <c r="T28" s="33"/>
      <c r="U28" s="33"/>
      <c r="V28" s="33"/>
      <c r="W28" s="227" t="s">
        <v>40</v>
      </c>
      <c r="X28" s="227"/>
      <c r="Y28" s="227"/>
      <c r="Z28" s="227"/>
      <c r="AA28" s="227"/>
      <c r="AB28" s="227"/>
      <c r="AC28" s="227"/>
      <c r="AD28" s="227"/>
      <c r="AE28" s="227"/>
      <c r="AF28" s="33"/>
      <c r="AG28" s="33"/>
      <c r="AH28" s="33"/>
      <c r="AI28" s="33"/>
      <c r="AJ28" s="33"/>
      <c r="AK28" s="227" t="s">
        <v>41</v>
      </c>
      <c r="AL28" s="227"/>
      <c r="AM28" s="227"/>
      <c r="AN28" s="227"/>
      <c r="AO28" s="227"/>
      <c r="AP28" s="33"/>
      <c r="AQ28" s="33"/>
      <c r="AR28" s="36"/>
      <c r="BE28" s="217"/>
    </row>
    <row r="29" spans="1:71" s="3" customFormat="1" ht="14.45" customHeight="1">
      <c r="B29" s="37"/>
      <c r="C29" s="38"/>
      <c r="D29" s="26" t="s">
        <v>42</v>
      </c>
      <c r="E29" s="38"/>
      <c r="F29" s="26" t="s">
        <v>43</v>
      </c>
      <c r="G29" s="38"/>
      <c r="H29" s="38"/>
      <c r="I29" s="38"/>
      <c r="J29" s="38"/>
      <c r="K29" s="38"/>
      <c r="L29" s="230">
        <v>0.21</v>
      </c>
      <c r="M29" s="229"/>
      <c r="N29" s="229"/>
      <c r="O29" s="229"/>
      <c r="P29" s="229"/>
      <c r="Q29" s="38"/>
      <c r="R29" s="38"/>
      <c r="S29" s="38"/>
      <c r="T29" s="38"/>
      <c r="U29" s="38"/>
      <c r="V29" s="38"/>
      <c r="W29" s="228">
        <f>ROUND(AZ94, 2)</f>
        <v>0</v>
      </c>
      <c r="X29" s="229"/>
      <c r="Y29" s="229"/>
      <c r="Z29" s="229"/>
      <c r="AA29" s="229"/>
      <c r="AB29" s="229"/>
      <c r="AC29" s="229"/>
      <c r="AD29" s="229"/>
      <c r="AE29" s="229"/>
      <c r="AF29" s="38"/>
      <c r="AG29" s="38"/>
      <c r="AH29" s="38"/>
      <c r="AI29" s="38"/>
      <c r="AJ29" s="38"/>
      <c r="AK29" s="228">
        <f>ROUND(AV94, 2)</f>
        <v>0</v>
      </c>
      <c r="AL29" s="229"/>
      <c r="AM29" s="229"/>
      <c r="AN29" s="229"/>
      <c r="AO29" s="229"/>
      <c r="AP29" s="38"/>
      <c r="AQ29" s="38"/>
      <c r="AR29" s="39"/>
      <c r="BE29" s="218"/>
    </row>
    <row r="30" spans="1:71" s="3" customFormat="1" ht="14.45" customHeight="1">
      <c r="B30" s="37"/>
      <c r="C30" s="38"/>
      <c r="D30" s="38"/>
      <c r="E30" s="38"/>
      <c r="F30" s="26" t="s">
        <v>44</v>
      </c>
      <c r="G30" s="38"/>
      <c r="H30" s="38"/>
      <c r="I30" s="38"/>
      <c r="J30" s="38"/>
      <c r="K30" s="38"/>
      <c r="L30" s="230">
        <v>0.12</v>
      </c>
      <c r="M30" s="229"/>
      <c r="N30" s="229"/>
      <c r="O30" s="229"/>
      <c r="P30" s="229"/>
      <c r="Q30" s="38"/>
      <c r="R30" s="38"/>
      <c r="S30" s="38"/>
      <c r="T30" s="38"/>
      <c r="U30" s="38"/>
      <c r="V30" s="38"/>
      <c r="W30" s="228">
        <f>ROUND(BA94, 2)</f>
        <v>0</v>
      </c>
      <c r="X30" s="229"/>
      <c r="Y30" s="229"/>
      <c r="Z30" s="229"/>
      <c r="AA30" s="229"/>
      <c r="AB30" s="229"/>
      <c r="AC30" s="229"/>
      <c r="AD30" s="229"/>
      <c r="AE30" s="229"/>
      <c r="AF30" s="38"/>
      <c r="AG30" s="38"/>
      <c r="AH30" s="38"/>
      <c r="AI30" s="38"/>
      <c r="AJ30" s="38"/>
      <c r="AK30" s="228">
        <f>ROUND(AW94, 2)</f>
        <v>0</v>
      </c>
      <c r="AL30" s="229"/>
      <c r="AM30" s="229"/>
      <c r="AN30" s="229"/>
      <c r="AO30" s="229"/>
      <c r="AP30" s="38"/>
      <c r="AQ30" s="38"/>
      <c r="AR30" s="39"/>
      <c r="BE30" s="218"/>
    </row>
    <row r="31" spans="1:71" s="3" customFormat="1" ht="14.45" hidden="1" customHeight="1">
      <c r="B31" s="37"/>
      <c r="C31" s="38"/>
      <c r="D31" s="38"/>
      <c r="E31" s="38"/>
      <c r="F31" s="26" t="s">
        <v>45</v>
      </c>
      <c r="G31" s="38"/>
      <c r="H31" s="38"/>
      <c r="I31" s="38"/>
      <c r="J31" s="38"/>
      <c r="K31" s="38"/>
      <c r="L31" s="230">
        <v>0.21</v>
      </c>
      <c r="M31" s="229"/>
      <c r="N31" s="229"/>
      <c r="O31" s="229"/>
      <c r="P31" s="229"/>
      <c r="Q31" s="38"/>
      <c r="R31" s="38"/>
      <c r="S31" s="38"/>
      <c r="T31" s="38"/>
      <c r="U31" s="38"/>
      <c r="V31" s="38"/>
      <c r="W31" s="228">
        <f>ROUND(BB94, 2)</f>
        <v>0</v>
      </c>
      <c r="X31" s="229"/>
      <c r="Y31" s="229"/>
      <c r="Z31" s="229"/>
      <c r="AA31" s="229"/>
      <c r="AB31" s="229"/>
      <c r="AC31" s="229"/>
      <c r="AD31" s="229"/>
      <c r="AE31" s="229"/>
      <c r="AF31" s="38"/>
      <c r="AG31" s="38"/>
      <c r="AH31" s="38"/>
      <c r="AI31" s="38"/>
      <c r="AJ31" s="38"/>
      <c r="AK31" s="228">
        <v>0</v>
      </c>
      <c r="AL31" s="229"/>
      <c r="AM31" s="229"/>
      <c r="AN31" s="229"/>
      <c r="AO31" s="229"/>
      <c r="AP31" s="38"/>
      <c r="AQ31" s="38"/>
      <c r="AR31" s="39"/>
      <c r="BE31" s="218"/>
    </row>
    <row r="32" spans="1:71" s="3" customFormat="1" ht="14.45" hidden="1" customHeight="1">
      <c r="B32" s="37"/>
      <c r="C32" s="38"/>
      <c r="D32" s="38"/>
      <c r="E32" s="38"/>
      <c r="F32" s="26" t="s">
        <v>46</v>
      </c>
      <c r="G32" s="38"/>
      <c r="H32" s="38"/>
      <c r="I32" s="38"/>
      <c r="J32" s="38"/>
      <c r="K32" s="38"/>
      <c r="L32" s="230">
        <v>0.12</v>
      </c>
      <c r="M32" s="229"/>
      <c r="N32" s="229"/>
      <c r="O32" s="229"/>
      <c r="P32" s="229"/>
      <c r="Q32" s="38"/>
      <c r="R32" s="38"/>
      <c r="S32" s="38"/>
      <c r="T32" s="38"/>
      <c r="U32" s="38"/>
      <c r="V32" s="38"/>
      <c r="W32" s="228">
        <f>ROUND(BC94, 2)</f>
        <v>0</v>
      </c>
      <c r="X32" s="229"/>
      <c r="Y32" s="229"/>
      <c r="Z32" s="229"/>
      <c r="AA32" s="229"/>
      <c r="AB32" s="229"/>
      <c r="AC32" s="229"/>
      <c r="AD32" s="229"/>
      <c r="AE32" s="229"/>
      <c r="AF32" s="38"/>
      <c r="AG32" s="38"/>
      <c r="AH32" s="38"/>
      <c r="AI32" s="38"/>
      <c r="AJ32" s="38"/>
      <c r="AK32" s="228">
        <v>0</v>
      </c>
      <c r="AL32" s="229"/>
      <c r="AM32" s="229"/>
      <c r="AN32" s="229"/>
      <c r="AO32" s="229"/>
      <c r="AP32" s="38"/>
      <c r="AQ32" s="38"/>
      <c r="AR32" s="39"/>
      <c r="BE32" s="218"/>
    </row>
    <row r="33" spans="1:57" s="3" customFormat="1" ht="14.45" hidden="1" customHeight="1">
      <c r="B33" s="37"/>
      <c r="C33" s="38"/>
      <c r="D33" s="38"/>
      <c r="E33" s="38"/>
      <c r="F33" s="26" t="s">
        <v>47</v>
      </c>
      <c r="G33" s="38"/>
      <c r="H33" s="38"/>
      <c r="I33" s="38"/>
      <c r="J33" s="38"/>
      <c r="K33" s="38"/>
      <c r="L33" s="230">
        <v>0</v>
      </c>
      <c r="M33" s="229"/>
      <c r="N33" s="229"/>
      <c r="O33" s="229"/>
      <c r="P33" s="229"/>
      <c r="Q33" s="38"/>
      <c r="R33" s="38"/>
      <c r="S33" s="38"/>
      <c r="T33" s="38"/>
      <c r="U33" s="38"/>
      <c r="V33" s="38"/>
      <c r="W33" s="228">
        <f>ROUND(BD94, 2)</f>
        <v>0</v>
      </c>
      <c r="X33" s="229"/>
      <c r="Y33" s="229"/>
      <c r="Z33" s="229"/>
      <c r="AA33" s="229"/>
      <c r="AB33" s="229"/>
      <c r="AC33" s="229"/>
      <c r="AD33" s="229"/>
      <c r="AE33" s="229"/>
      <c r="AF33" s="38"/>
      <c r="AG33" s="38"/>
      <c r="AH33" s="38"/>
      <c r="AI33" s="38"/>
      <c r="AJ33" s="38"/>
      <c r="AK33" s="228">
        <v>0</v>
      </c>
      <c r="AL33" s="229"/>
      <c r="AM33" s="229"/>
      <c r="AN33" s="229"/>
      <c r="AO33" s="229"/>
      <c r="AP33" s="38"/>
      <c r="AQ33" s="38"/>
      <c r="AR33" s="39"/>
      <c r="BE33" s="218"/>
    </row>
    <row r="34" spans="1:57" s="2" customFormat="1" ht="6.95" customHeight="1">
      <c r="A34" s="31"/>
      <c r="B34" s="32"/>
      <c r="C34" s="33"/>
      <c r="D34" s="33"/>
      <c r="E34" s="33"/>
      <c r="F34" s="33"/>
      <c r="G34" s="33"/>
      <c r="H34" s="33"/>
      <c r="I34" s="33"/>
      <c r="J34" s="33"/>
      <c r="K34" s="33"/>
      <c r="L34" s="33"/>
      <c r="M34" s="33"/>
      <c r="N34" s="33"/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/>
      <c r="AG34" s="33"/>
      <c r="AH34" s="33"/>
      <c r="AI34" s="33"/>
      <c r="AJ34" s="33"/>
      <c r="AK34" s="33"/>
      <c r="AL34" s="33"/>
      <c r="AM34" s="33"/>
      <c r="AN34" s="33"/>
      <c r="AO34" s="33"/>
      <c r="AP34" s="33"/>
      <c r="AQ34" s="33"/>
      <c r="AR34" s="36"/>
      <c r="BE34" s="217"/>
    </row>
    <row r="35" spans="1:57" s="2" customFormat="1" ht="25.9" customHeight="1">
      <c r="A35" s="31"/>
      <c r="B35" s="32"/>
      <c r="C35" s="40"/>
      <c r="D35" s="41" t="s">
        <v>48</v>
      </c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3" t="s">
        <v>49</v>
      </c>
      <c r="U35" s="42"/>
      <c r="V35" s="42"/>
      <c r="W35" s="42"/>
      <c r="X35" s="231" t="s">
        <v>50</v>
      </c>
      <c r="Y35" s="232"/>
      <c r="Z35" s="232"/>
      <c r="AA35" s="232"/>
      <c r="AB35" s="232"/>
      <c r="AC35" s="42"/>
      <c r="AD35" s="42"/>
      <c r="AE35" s="42"/>
      <c r="AF35" s="42"/>
      <c r="AG35" s="42"/>
      <c r="AH35" s="42"/>
      <c r="AI35" s="42"/>
      <c r="AJ35" s="42"/>
      <c r="AK35" s="233">
        <f>SUM(AK26:AK33)</f>
        <v>0</v>
      </c>
      <c r="AL35" s="232"/>
      <c r="AM35" s="232"/>
      <c r="AN35" s="232"/>
      <c r="AO35" s="234"/>
      <c r="AP35" s="40"/>
      <c r="AQ35" s="40"/>
      <c r="AR35" s="36"/>
      <c r="BE35" s="31"/>
    </row>
    <row r="36" spans="1:57" s="2" customFormat="1" ht="6.95" customHeight="1">
      <c r="A36" s="31"/>
      <c r="B36" s="32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33"/>
      <c r="AK36" s="33"/>
      <c r="AL36" s="33"/>
      <c r="AM36" s="33"/>
      <c r="AN36" s="33"/>
      <c r="AO36" s="33"/>
      <c r="AP36" s="33"/>
      <c r="AQ36" s="33"/>
      <c r="AR36" s="36"/>
      <c r="BE36" s="31"/>
    </row>
    <row r="37" spans="1:57" s="2" customFormat="1" ht="14.45" customHeight="1">
      <c r="A37" s="31"/>
      <c r="B37" s="32"/>
      <c r="C37" s="33"/>
      <c r="D37" s="33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/>
      <c r="AJ37" s="33"/>
      <c r="AK37" s="33"/>
      <c r="AL37" s="33"/>
      <c r="AM37" s="33"/>
      <c r="AN37" s="33"/>
      <c r="AO37" s="33"/>
      <c r="AP37" s="33"/>
      <c r="AQ37" s="33"/>
      <c r="AR37" s="36"/>
      <c r="BE37" s="31"/>
    </row>
    <row r="38" spans="1:57" s="1" customFormat="1" ht="14.45" customHeight="1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7"/>
    </row>
    <row r="39" spans="1:57" s="1" customFormat="1" ht="14.45" customHeight="1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7"/>
    </row>
    <row r="40" spans="1:57" s="1" customFormat="1" ht="14.45" customHeight="1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7"/>
    </row>
    <row r="41" spans="1:57" s="1" customFormat="1" ht="14.45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pans="1:57" s="1" customFormat="1" ht="14.45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pans="1:57" s="1" customFormat="1" ht="14.45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pans="1:57" s="1" customFormat="1" ht="14.45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pans="1:57" s="1" customFormat="1" ht="14.45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pans="1:57" s="1" customFormat="1" ht="14.45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pans="1:57" s="1" customFormat="1" ht="14.45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pans="1:57" s="1" customFormat="1" ht="14.45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pans="1:57" s="2" customFormat="1" ht="14.45" customHeight="1">
      <c r="B49" s="44"/>
      <c r="C49" s="45"/>
      <c r="D49" s="46" t="s">
        <v>51</v>
      </c>
      <c r="E49" s="47"/>
      <c r="F49" s="47"/>
      <c r="G49" s="47"/>
      <c r="H49" s="47"/>
      <c r="I49" s="47"/>
      <c r="J49" s="47"/>
      <c r="K49" s="47"/>
      <c r="L49" s="47"/>
      <c r="M49" s="47"/>
      <c r="N49" s="47"/>
      <c r="O49" s="47"/>
      <c r="P49" s="47"/>
      <c r="Q49" s="47"/>
      <c r="R49" s="47"/>
      <c r="S49" s="47"/>
      <c r="T49" s="47"/>
      <c r="U49" s="47"/>
      <c r="V49" s="47"/>
      <c r="W49" s="47"/>
      <c r="X49" s="47"/>
      <c r="Y49" s="47"/>
      <c r="Z49" s="47"/>
      <c r="AA49" s="47"/>
      <c r="AB49" s="47"/>
      <c r="AC49" s="47"/>
      <c r="AD49" s="47"/>
      <c r="AE49" s="47"/>
      <c r="AF49" s="47"/>
      <c r="AG49" s="47"/>
      <c r="AH49" s="46" t="s">
        <v>52</v>
      </c>
      <c r="AI49" s="47"/>
      <c r="AJ49" s="47"/>
      <c r="AK49" s="47"/>
      <c r="AL49" s="47"/>
      <c r="AM49" s="47"/>
      <c r="AN49" s="47"/>
      <c r="AO49" s="47"/>
      <c r="AP49" s="45"/>
      <c r="AQ49" s="45"/>
      <c r="AR49" s="48"/>
    </row>
    <row r="50" spans="1:57" ht="11.25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 spans="1:57" ht="11.25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 spans="1:57" ht="11.25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 spans="1:57" ht="11.25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 spans="1:57" ht="11.25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 spans="1:57" ht="11.25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 spans="1:57" ht="11.25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 spans="1:57" ht="11.25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 spans="1:57" ht="11.25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 spans="1:57" ht="11.25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pans="1:57" s="2" customFormat="1">
      <c r="A60" s="31"/>
      <c r="B60" s="32"/>
      <c r="C60" s="33"/>
      <c r="D60" s="49" t="s">
        <v>53</v>
      </c>
      <c r="E60" s="35"/>
      <c r="F60" s="35"/>
      <c r="G60" s="35"/>
      <c r="H60" s="35"/>
      <c r="I60" s="35"/>
      <c r="J60" s="35"/>
      <c r="K60" s="35"/>
      <c r="L60" s="35"/>
      <c r="M60" s="35"/>
      <c r="N60" s="35"/>
      <c r="O60" s="35"/>
      <c r="P60" s="35"/>
      <c r="Q60" s="35"/>
      <c r="R60" s="35"/>
      <c r="S60" s="35"/>
      <c r="T60" s="35"/>
      <c r="U60" s="35"/>
      <c r="V60" s="49" t="s">
        <v>54</v>
      </c>
      <c r="W60" s="35"/>
      <c r="X60" s="35"/>
      <c r="Y60" s="35"/>
      <c r="Z60" s="35"/>
      <c r="AA60" s="35"/>
      <c r="AB60" s="35"/>
      <c r="AC60" s="35"/>
      <c r="AD60" s="35"/>
      <c r="AE60" s="35"/>
      <c r="AF60" s="35"/>
      <c r="AG60" s="35"/>
      <c r="AH60" s="49" t="s">
        <v>53</v>
      </c>
      <c r="AI60" s="35"/>
      <c r="AJ60" s="35"/>
      <c r="AK60" s="35"/>
      <c r="AL60" s="35"/>
      <c r="AM60" s="49" t="s">
        <v>54</v>
      </c>
      <c r="AN60" s="35"/>
      <c r="AO60" s="35"/>
      <c r="AP60" s="33"/>
      <c r="AQ60" s="33"/>
      <c r="AR60" s="36"/>
      <c r="BE60" s="31"/>
    </row>
    <row r="61" spans="1:57" ht="11.25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 spans="1:57" ht="11.25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 spans="1:57" ht="11.25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pans="1:57" s="2" customFormat="1">
      <c r="A64" s="31"/>
      <c r="B64" s="32"/>
      <c r="C64" s="33"/>
      <c r="D64" s="46" t="s">
        <v>55</v>
      </c>
      <c r="E64" s="50"/>
      <c r="F64" s="50"/>
      <c r="G64" s="50"/>
      <c r="H64" s="50"/>
      <c r="I64" s="50"/>
      <c r="J64" s="50"/>
      <c r="K64" s="50"/>
      <c r="L64" s="50"/>
      <c r="M64" s="50"/>
      <c r="N64" s="50"/>
      <c r="O64" s="50"/>
      <c r="P64" s="50"/>
      <c r="Q64" s="50"/>
      <c r="R64" s="50"/>
      <c r="S64" s="50"/>
      <c r="T64" s="50"/>
      <c r="U64" s="50"/>
      <c r="V64" s="50"/>
      <c r="W64" s="50"/>
      <c r="X64" s="50"/>
      <c r="Y64" s="50"/>
      <c r="Z64" s="50"/>
      <c r="AA64" s="50"/>
      <c r="AB64" s="50"/>
      <c r="AC64" s="50"/>
      <c r="AD64" s="50"/>
      <c r="AE64" s="50"/>
      <c r="AF64" s="50"/>
      <c r="AG64" s="50"/>
      <c r="AH64" s="46" t="s">
        <v>56</v>
      </c>
      <c r="AI64" s="50"/>
      <c r="AJ64" s="50"/>
      <c r="AK64" s="50"/>
      <c r="AL64" s="50"/>
      <c r="AM64" s="50"/>
      <c r="AN64" s="50"/>
      <c r="AO64" s="50"/>
      <c r="AP64" s="33"/>
      <c r="AQ64" s="33"/>
      <c r="AR64" s="36"/>
      <c r="BE64" s="31"/>
    </row>
    <row r="65" spans="1:57" ht="11.25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 spans="1:57" ht="11.25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 spans="1:57" ht="11.25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 spans="1:57" ht="11.25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 spans="1:57" ht="11.25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 spans="1:57" ht="11.25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 spans="1:57" ht="11.25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 spans="1:57" ht="11.25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 spans="1:57" ht="11.25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 spans="1:57" ht="11.25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pans="1:57" s="2" customFormat="1">
      <c r="A75" s="31"/>
      <c r="B75" s="32"/>
      <c r="C75" s="33"/>
      <c r="D75" s="49" t="s">
        <v>53</v>
      </c>
      <c r="E75" s="35"/>
      <c r="F75" s="35"/>
      <c r="G75" s="35"/>
      <c r="H75" s="35"/>
      <c r="I75" s="35"/>
      <c r="J75" s="35"/>
      <c r="K75" s="35"/>
      <c r="L75" s="35"/>
      <c r="M75" s="35"/>
      <c r="N75" s="35"/>
      <c r="O75" s="35"/>
      <c r="P75" s="35"/>
      <c r="Q75" s="35"/>
      <c r="R75" s="35"/>
      <c r="S75" s="35"/>
      <c r="T75" s="35"/>
      <c r="U75" s="35"/>
      <c r="V75" s="49" t="s">
        <v>54</v>
      </c>
      <c r="W75" s="35"/>
      <c r="X75" s="35"/>
      <c r="Y75" s="35"/>
      <c r="Z75" s="35"/>
      <c r="AA75" s="35"/>
      <c r="AB75" s="35"/>
      <c r="AC75" s="35"/>
      <c r="AD75" s="35"/>
      <c r="AE75" s="35"/>
      <c r="AF75" s="35"/>
      <c r="AG75" s="35"/>
      <c r="AH75" s="49" t="s">
        <v>53</v>
      </c>
      <c r="AI75" s="35"/>
      <c r="AJ75" s="35"/>
      <c r="AK75" s="35"/>
      <c r="AL75" s="35"/>
      <c r="AM75" s="49" t="s">
        <v>54</v>
      </c>
      <c r="AN75" s="35"/>
      <c r="AO75" s="35"/>
      <c r="AP75" s="33"/>
      <c r="AQ75" s="33"/>
      <c r="AR75" s="36"/>
      <c r="BE75" s="31"/>
    </row>
    <row r="76" spans="1:57" s="2" customFormat="1" ht="11.25">
      <c r="A76" s="31"/>
      <c r="B76" s="32"/>
      <c r="C76" s="33"/>
      <c r="D76" s="33"/>
      <c r="E76" s="33"/>
      <c r="F76" s="33"/>
      <c r="G76" s="33"/>
      <c r="H76" s="33"/>
      <c r="I76" s="33"/>
      <c r="J76" s="33"/>
      <c r="K76" s="33"/>
      <c r="L76" s="33"/>
      <c r="M76" s="33"/>
      <c r="N76" s="33"/>
      <c r="O76" s="33"/>
      <c r="P76" s="33"/>
      <c r="Q76" s="33"/>
      <c r="R76" s="3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  <c r="AF76" s="33"/>
      <c r="AG76" s="33"/>
      <c r="AH76" s="33"/>
      <c r="AI76" s="33"/>
      <c r="AJ76" s="33"/>
      <c r="AK76" s="33"/>
      <c r="AL76" s="33"/>
      <c r="AM76" s="33"/>
      <c r="AN76" s="33"/>
      <c r="AO76" s="33"/>
      <c r="AP76" s="33"/>
      <c r="AQ76" s="33"/>
      <c r="AR76" s="36"/>
      <c r="BE76" s="31"/>
    </row>
    <row r="77" spans="1:57" s="2" customFormat="1" ht="6.95" customHeight="1">
      <c r="A77" s="31"/>
      <c r="B77" s="51"/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52"/>
      <c r="N77" s="52"/>
      <c r="O77" s="52"/>
      <c r="P77" s="52"/>
      <c r="Q77" s="52"/>
      <c r="R77" s="52"/>
      <c r="S77" s="52"/>
      <c r="T77" s="52"/>
      <c r="U77" s="52"/>
      <c r="V77" s="52"/>
      <c r="W77" s="52"/>
      <c r="X77" s="52"/>
      <c r="Y77" s="52"/>
      <c r="Z77" s="52"/>
      <c r="AA77" s="52"/>
      <c r="AB77" s="52"/>
      <c r="AC77" s="52"/>
      <c r="AD77" s="52"/>
      <c r="AE77" s="52"/>
      <c r="AF77" s="52"/>
      <c r="AG77" s="52"/>
      <c r="AH77" s="52"/>
      <c r="AI77" s="52"/>
      <c r="AJ77" s="52"/>
      <c r="AK77" s="52"/>
      <c r="AL77" s="52"/>
      <c r="AM77" s="52"/>
      <c r="AN77" s="52"/>
      <c r="AO77" s="52"/>
      <c r="AP77" s="52"/>
      <c r="AQ77" s="52"/>
      <c r="AR77" s="36"/>
      <c r="BE77" s="31"/>
    </row>
    <row r="81" spans="1:91" s="2" customFormat="1" ht="6.95" customHeight="1">
      <c r="A81" s="31"/>
      <c r="B81" s="53"/>
      <c r="C81" s="54"/>
      <c r="D81" s="54"/>
      <c r="E81" s="54"/>
      <c r="F81" s="54"/>
      <c r="G81" s="54"/>
      <c r="H81" s="54"/>
      <c r="I81" s="54"/>
      <c r="J81" s="54"/>
      <c r="K81" s="54"/>
      <c r="L81" s="54"/>
      <c r="M81" s="54"/>
      <c r="N81" s="54"/>
      <c r="O81" s="54"/>
      <c r="P81" s="54"/>
      <c r="Q81" s="54"/>
      <c r="R81" s="54"/>
      <c r="S81" s="54"/>
      <c r="T81" s="54"/>
      <c r="U81" s="54"/>
      <c r="V81" s="54"/>
      <c r="W81" s="54"/>
      <c r="X81" s="54"/>
      <c r="Y81" s="54"/>
      <c r="Z81" s="54"/>
      <c r="AA81" s="54"/>
      <c r="AB81" s="54"/>
      <c r="AC81" s="54"/>
      <c r="AD81" s="54"/>
      <c r="AE81" s="54"/>
      <c r="AF81" s="54"/>
      <c r="AG81" s="54"/>
      <c r="AH81" s="54"/>
      <c r="AI81" s="54"/>
      <c r="AJ81" s="54"/>
      <c r="AK81" s="54"/>
      <c r="AL81" s="54"/>
      <c r="AM81" s="54"/>
      <c r="AN81" s="54"/>
      <c r="AO81" s="54"/>
      <c r="AP81" s="54"/>
      <c r="AQ81" s="54"/>
      <c r="AR81" s="36"/>
      <c r="BE81" s="31"/>
    </row>
    <row r="82" spans="1:91" s="2" customFormat="1" ht="24.95" customHeight="1">
      <c r="A82" s="31"/>
      <c r="B82" s="32"/>
      <c r="C82" s="20" t="s">
        <v>57</v>
      </c>
      <c r="D82" s="33"/>
      <c r="E82" s="33"/>
      <c r="F82" s="33"/>
      <c r="G82" s="33"/>
      <c r="H82" s="33"/>
      <c r="I82" s="33"/>
      <c r="J82" s="33"/>
      <c r="K82" s="33"/>
      <c r="L82" s="33"/>
      <c r="M82" s="33"/>
      <c r="N82" s="33"/>
      <c r="O82" s="33"/>
      <c r="P82" s="33"/>
      <c r="Q82" s="33"/>
      <c r="R82" s="3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F82" s="33"/>
      <c r="AG82" s="33"/>
      <c r="AH82" s="33"/>
      <c r="AI82" s="33"/>
      <c r="AJ82" s="33"/>
      <c r="AK82" s="33"/>
      <c r="AL82" s="33"/>
      <c r="AM82" s="33"/>
      <c r="AN82" s="33"/>
      <c r="AO82" s="33"/>
      <c r="AP82" s="33"/>
      <c r="AQ82" s="33"/>
      <c r="AR82" s="36"/>
      <c r="BE82" s="31"/>
    </row>
    <row r="83" spans="1:91" s="2" customFormat="1" ht="6.95" customHeight="1">
      <c r="A83" s="31"/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33"/>
      <c r="M83" s="33"/>
      <c r="N83" s="33"/>
      <c r="O83" s="33"/>
      <c r="P83" s="33"/>
      <c r="Q83" s="33"/>
      <c r="R83" s="3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F83" s="33"/>
      <c r="AG83" s="33"/>
      <c r="AH83" s="33"/>
      <c r="AI83" s="33"/>
      <c r="AJ83" s="33"/>
      <c r="AK83" s="33"/>
      <c r="AL83" s="33"/>
      <c r="AM83" s="33"/>
      <c r="AN83" s="33"/>
      <c r="AO83" s="33"/>
      <c r="AP83" s="33"/>
      <c r="AQ83" s="33"/>
      <c r="AR83" s="36"/>
      <c r="BE83" s="31"/>
    </row>
    <row r="84" spans="1:91" s="4" customFormat="1" ht="12" customHeight="1">
      <c r="B84" s="55"/>
      <c r="C84" s="26" t="s">
        <v>13</v>
      </c>
      <c r="D84" s="56"/>
      <c r="E84" s="56"/>
      <c r="F84" s="56"/>
      <c r="G84" s="56"/>
      <c r="H84" s="56"/>
      <c r="I84" s="56"/>
      <c r="J84" s="56"/>
      <c r="K84" s="56"/>
      <c r="L84" s="56" t="str">
        <f>K5</f>
        <v>03</v>
      </c>
      <c r="M84" s="56"/>
      <c r="N84" s="56"/>
      <c r="O84" s="56"/>
      <c r="P84" s="56"/>
      <c r="Q84" s="56"/>
      <c r="R84" s="56"/>
      <c r="S84" s="56"/>
      <c r="T84" s="56"/>
      <c r="U84" s="56"/>
      <c r="V84" s="56"/>
      <c r="W84" s="56"/>
      <c r="X84" s="56"/>
      <c r="Y84" s="56"/>
      <c r="Z84" s="56"/>
      <c r="AA84" s="56"/>
      <c r="AB84" s="56"/>
      <c r="AC84" s="56"/>
      <c r="AD84" s="56"/>
      <c r="AE84" s="56"/>
      <c r="AF84" s="56"/>
      <c r="AG84" s="56"/>
      <c r="AH84" s="56"/>
      <c r="AI84" s="56"/>
      <c r="AJ84" s="56"/>
      <c r="AK84" s="56"/>
      <c r="AL84" s="56"/>
      <c r="AM84" s="56"/>
      <c r="AN84" s="56"/>
      <c r="AO84" s="56"/>
      <c r="AP84" s="56"/>
      <c r="AQ84" s="56"/>
      <c r="AR84" s="57"/>
    </row>
    <row r="85" spans="1:91" s="5" customFormat="1" ht="36.950000000000003" customHeight="1">
      <c r="B85" s="58"/>
      <c r="C85" s="59" t="s">
        <v>16</v>
      </c>
      <c r="D85" s="60"/>
      <c r="E85" s="60"/>
      <c r="F85" s="60"/>
      <c r="G85" s="60"/>
      <c r="H85" s="60"/>
      <c r="I85" s="60"/>
      <c r="J85" s="60"/>
      <c r="K85" s="60"/>
      <c r="L85" s="235" t="str">
        <f>K6</f>
        <v>Odstraňování postradatelných objektů SŽ – Demolice (obvod OŘ Praha) - Liblice</v>
      </c>
      <c r="M85" s="236"/>
      <c r="N85" s="236"/>
      <c r="O85" s="236"/>
      <c r="P85" s="236"/>
      <c r="Q85" s="236"/>
      <c r="R85" s="236"/>
      <c r="S85" s="236"/>
      <c r="T85" s="236"/>
      <c r="U85" s="236"/>
      <c r="V85" s="236"/>
      <c r="W85" s="236"/>
      <c r="X85" s="236"/>
      <c r="Y85" s="236"/>
      <c r="Z85" s="236"/>
      <c r="AA85" s="236"/>
      <c r="AB85" s="236"/>
      <c r="AC85" s="236"/>
      <c r="AD85" s="236"/>
      <c r="AE85" s="236"/>
      <c r="AF85" s="236"/>
      <c r="AG85" s="236"/>
      <c r="AH85" s="236"/>
      <c r="AI85" s="236"/>
      <c r="AJ85" s="236"/>
      <c r="AK85" s="60"/>
      <c r="AL85" s="60"/>
      <c r="AM85" s="60"/>
      <c r="AN85" s="60"/>
      <c r="AO85" s="60"/>
      <c r="AP85" s="60"/>
      <c r="AQ85" s="60"/>
      <c r="AR85" s="61"/>
    </row>
    <row r="86" spans="1:91" s="2" customFormat="1" ht="6.95" customHeight="1">
      <c r="A86" s="31"/>
      <c r="B86" s="32"/>
      <c r="C86" s="33"/>
      <c r="D86" s="33"/>
      <c r="E86" s="33"/>
      <c r="F86" s="33"/>
      <c r="G86" s="33"/>
      <c r="H86" s="33"/>
      <c r="I86" s="33"/>
      <c r="J86" s="33"/>
      <c r="K86" s="33"/>
      <c r="L86" s="33"/>
      <c r="M86" s="33"/>
      <c r="N86" s="33"/>
      <c r="O86" s="33"/>
      <c r="P86" s="33"/>
      <c r="Q86" s="33"/>
      <c r="R86" s="3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F86" s="33"/>
      <c r="AG86" s="33"/>
      <c r="AH86" s="33"/>
      <c r="AI86" s="33"/>
      <c r="AJ86" s="33"/>
      <c r="AK86" s="33"/>
      <c r="AL86" s="33"/>
      <c r="AM86" s="33"/>
      <c r="AN86" s="33"/>
      <c r="AO86" s="33"/>
      <c r="AP86" s="33"/>
      <c r="AQ86" s="33"/>
      <c r="AR86" s="36"/>
      <c r="BE86" s="31"/>
    </row>
    <row r="87" spans="1:91" s="2" customFormat="1" ht="12" customHeight="1">
      <c r="A87" s="31"/>
      <c r="B87" s="32"/>
      <c r="C87" s="26" t="s">
        <v>20</v>
      </c>
      <c r="D87" s="33"/>
      <c r="E87" s="33"/>
      <c r="F87" s="33"/>
      <c r="G87" s="33"/>
      <c r="H87" s="33"/>
      <c r="I87" s="33"/>
      <c r="J87" s="33"/>
      <c r="K87" s="33"/>
      <c r="L87" s="62" t="str">
        <f>IF(K8="","",K8)</f>
        <v>Liblice</v>
      </c>
      <c r="M87" s="33"/>
      <c r="N87" s="33"/>
      <c r="O87" s="33"/>
      <c r="P87" s="33"/>
      <c r="Q87" s="33"/>
      <c r="R87" s="3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  <c r="AF87" s="33"/>
      <c r="AG87" s="33"/>
      <c r="AH87" s="33"/>
      <c r="AI87" s="26" t="s">
        <v>22</v>
      </c>
      <c r="AJ87" s="33"/>
      <c r="AK87" s="33"/>
      <c r="AL87" s="33"/>
      <c r="AM87" s="237" t="str">
        <f>IF(AN8= "","",AN8)</f>
        <v>9. 2. 2024</v>
      </c>
      <c r="AN87" s="237"/>
      <c r="AO87" s="33"/>
      <c r="AP87" s="33"/>
      <c r="AQ87" s="33"/>
      <c r="AR87" s="36"/>
      <c r="BE87" s="31"/>
    </row>
    <row r="88" spans="1:91" s="2" customFormat="1" ht="6.95" customHeight="1">
      <c r="A88" s="31"/>
      <c r="B88" s="32"/>
      <c r="C88" s="33"/>
      <c r="D88" s="33"/>
      <c r="E88" s="33"/>
      <c r="F88" s="33"/>
      <c r="G88" s="33"/>
      <c r="H88" s="33"/>
      <c r="I88" s="33"/>
      <c r="J88" s="33"/>
      <c r="K88" s="33"/>
      <c r="L88" s="33"/>
      <c r="M88" s="33"/>
      <c r="N88" s="33"/>
      <c r="O88" s="33"/>
      <c r="P88" s="33"/>
      <c r="Q88" s="33"/>
      <c r="R88" s="3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  <c r="AF88" s="33"/>
      <c r="AG88" s="33"/>
      <c r="AH88" s="33"/>
      <c r="AI88" s="33"/>
      <c r="AJ88" s="33"/>
      <c r="AK88" s="33"/>
      <c r="AL88" s="33"/>
      <c r="AM88" s="33"/>
      <c r="AN88" s="33"/>
      <c r="AO88" s="33"/>
      <c r="AP88" s="33"/>
      <c r="AQ88" s="33"/>
      <c r="AR88" s="36"/>
      <c r="BE88" s="31"/>
    </row>
    <row r="89" spans="1:91" s="2" customFormat="1" ht="15.2" customHeight="1">
      <c r="A89" s="31"/>
      <c r="B89" s="32"/>
      <c r="C89" s="26" t="s">
        <v>24</v>
      </c>
      <c r="D89" s="33"/>
      <c r="E89" s="33"/>
      <c r="F89" s="33"/>
      <c r="G89" s="33"/>
      <c r="H89" s="33"/>
      <c r="I89" s="33"/>
      <c r="J89" s="33"/>
      <c r="K89" s="33"/>
      <c r="L89" s="56" t="str">
        <f>IF(E11= "","",E11)</f>
        <v>Správa železnic, státní organizace</v>
      </c>
      <c r="M89" s="33"/>
      <c r="N89" s="33"/>
      <c r="O89" s="33"/>
      <c r="P89" s="33"/>
      <c r="Q89" s="33"/>
      <c r="R89" s="3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F89" s="33"/>
      <c r="AG89" s="33"/>
      <c r="AH89" s="33"/>
      <c r="AI89" s="26" t="s">
        <v>32</v>
      </c>
      <c r="AJ89" s="33"/>
      <c r="AK89" s="33"/>
      <c r="AL89" s="33"/>
      <c r="AM89" s="238" t="str">
        <f>IF(E17="","",E17)</f>
        <v xml:space="preserve"> </v>
      </c>
      <c r="AN89" s="239"/>
      <c r="AO89" s="239"/>
      <c r="AP89" s="239"/>
      <c r="AQ89" s="33"/>
      <c r="AR89" s="36"/>
      <c r="AS89" s="240" t="s">
        <v>58</v>
      </c>
      <c r="AT89" s="241"/>
      <c r="AU89" s="64"/>
      <c r="AV89" s="64"/>
      <c r="AW89" s="64"/>
      <c r="AX89" s="64"/>
      <c r="AY89" s="64"/>
      <c r="AZ89" s="64"/>
      <c r="BA89" s="64"/>
      <c r="BB89" s="64"/>
      <c r="BC89" s="64"/>
      <c r="BD89" s="65"/>
      <c r="BE89" s="31"/>
    </row>
    <row r="90" spans="1:91" s="2" customFormat="1" ht="15.2" customHeight="1">
      <c r="A90" s="31"/>
      <c r="B90" s="32"/>
      <c r="C90" s="26" t="s">
        <v>30</v>
      </c>
      <c r="D90" s="33"/>
      <c r="E90" s="33"/>
      <c r="F90" s="33"/>
      <c r="G90" s="33"/>
      <c r="H90" s="33"/>
      <c r="I90" s="33"/>
      <c r="J90" s="33"/>
      <c r="K90" s="33"/>
      <c r="L90" s="56" t="str">
        <f>IF(E14= "Vyplň údaj","",E14)</f>
        <v/>
      </c>
      <c r="M90" s="33"/>
      <c r="N90" s="33"/>
      <c r="O90" s="33"/>
      <c r="P90" s="33"/>
      <c r="Q90" s="33"/>
      <c r="R90" s="3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F90" s="33"/>
      <c r="AG90" s="33"/>
      <c r="AH90" s="33"/>
      <c r="AI90" s="26" t="s">
        <v>35</v>
      </c>
      <c r="AJ90" s="33"/>
      <c r="AK90" s="33"/>
      <c r="AL90" s="33"/>
      <c r="AM90" s="238" t="str">
        <f>IF(E20="","",E20)</f>
        <v>L. Malý</v>
      </c>
      <c r="AN90" s="239"/>
      <c r="AO90" s="239"/>
      <c r="AP90" s="239"/>
      <c r="AQ90" s="33"/>
      <c r="AR90" s="36"/>
      <c r="AS90" s="242"/>
      <c r="AT90" s="243"/>
      <c r="AU90" s="66"/>
      <c r="AV90" s="66"/>
      <c r="AW90" s="66"/>
      <c r="AX90" s="66"/>
      <c r="AY90" s="66"/>
      <c r="AZ90" s="66"/>
      <c r="BA90" s="66"/>
      <c r="BB90" s="66"/>
      <c r="BC90" s="66"/>
      <c r="BD90" s="67"/>
      <c r="BE90" s="31"/>
    </row>
    <row r="91" spans="1:91" s="2" customFormat="1" ht="10.9" customHeight="1">
      <c r="A91" s="31"/>
      <c r="B91" s="32"/>
      <c r="C91" s="33"/>
      <c r="D91" s="33"/>
      <c r="E91" s="33"/>
      <c r="F91" s="33"/>
      <c r="G91" s="33"/>
      <c r="H91" s="33"/>
      <c r="I91" s="33"/>
      <c r="J91" s="33"/>
      <c r="K91" s="33"/>
      <c r="L91" s="33"/>
      <c r="M91" s="33"/>
      <c r="N91" s="33"/>
      <c r="O91" s="33"/>
      <c r="P91" s="33"/>
      <c r="Q91" s="33"/>
      <c r="R91" s="3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F91" s="33"/>
      <c r="AG91" s="33"/>
      <c r="AH91" s="33"/>
      <c r="AI91" s="33"/>
      <c r="AJ91" s="33"/>
      <c r="AK91" s="33"/>
      <c r="AL91" s="33"/>
      <c r="AM91" s="33"/>
      <c r="AN91" s="33"/>
      <c r="AO91" s="33"/>
      <c r="AP91" s="33"/>
      <c r="AQ91" s="33"/>
      <c r="AR91" s="36"/>
      <c r="AS91" s="244"/>
      <c r="AT91" s="245"/>
      <c r="AU91" s="68"/>
      <c r="AV91" s="68"/>
      <c r="AW91" s="68"/>
      <c r="AX91" s="68"/>
      <c r="AY91" s="68"/>
      <c r="AZ91" s="68"/>
      <c r="BA91" s="68"/>
      <c r="BB91" s="68"/>
      <c r="BC91" s="68"/>
      <c r="BD91" s="69"/>
      <c r="BE91" s="31"/>
    </row>
    <row r="92" spans="1:91" s="2" customFormat="1" ht="29.25" customHeight="1">
      <c r="A92" s="31"/>
      <c r="B92" s="32"/>
      <c r="C92" s="246" t="s">
        <v>59</v>
      </c>
      <c r="D92" s="247"/>
      <c r="E92" s="247"/>
      <c r="F92" s="247"/>
      <c r="G92" s="247"/>
      <c r="H92" s="70"/>
      <c r="I92" s="248" t="s">
        <v>60</v>
      </c>
      <c r="J92" s="247"/>
      <c r="K92" s="247"/>
      <c r="L92" s="247"/>
      <c r="M92" s="247"/>
      <c r="N92" s="247"/>
      <c r="O92" s="247"/>
      <c r="P92" s="247"/>
      <c r="Q92" s="247"/>
      <c r="R92" s="247"/>
      <c r="S92" s="247"/>
      <c r="T92" s="247"/>
      <c r="U92" s="247"/>
      <c r="V92" s="247"/>
      <c r="W92" s="247"/>
      <c r="X92" s="247"/>
      <c r="Y92" s="247"/>
      <c r="Z92" s="247"/>
      <c r="AA92" s="247"/>
      <c r="AB92" s="247"/>
      <c r="AC92" s="247"/>
      <c r="AD92" s="247"/>
      <c r="AE92" s="247"/>
      <c r="AF92" s="247"/>
      <c r="AG92" s="249" t="s">
        <v>61</v>
      </c>
      <c r="AH92" s="247"/>
      <c r="AI92" s="247"/>
      <c r="AJ92" s="247"/>
      <c r="AK92" s="247"/>
      <c r="AL92" s="247"/>
      <c r="AM92" s="247"/>
      <c r="AN92" s="248" t="s">
        <v>62</v>
      </c>
      <c r="AO92" s="247"/>
      <c r="AP92" s="250"/>
      <c r="AQ92" s="71" t="s">
        <v>63</v>
      </c>
      <c r="AR92" s="36"/>
      <c r="AS92" s="72" t="s">
        <v>64</v>
      </c>
      <c r="AT92" s="73" t="s">
        <v>65</v>
      </c>
      <c r="AU92" s="73" t="s">
        <v>66</v>
      </c>
      <c r="AV92" s="73" t="s">
        <v>67</v>
      </c>
      <c r="AW92" s="73" t="s">
        <v>68</v>
      </c>
      <c r="AX92" s="73" t="s">
        <v>69</v>
      </c>
      <c r="AY92" s="73" t="s">
        <v>70</v>
      </c>
      <c r="AZ92" s="73" t="s">
        <v>71</v>
      </c>
      <c r="BA92" s="73" t="s">
        <v>72</v>
      </c>
      <c r="BB92" s="73" t="s">
        <v>73</v>
      </c>
      <c r="BC92" s="73" t="s">
        <v>74</v>
      </c>
      <c r="BD92" s="74" t="s">
        <v>75</v>
      </c>
      <c r="BE92" s="31"/>
    </row>
    <row r="93" spans="1:91" s="2" customFormat="1" ht="10.9" customHeight="1">
      <c r="A93" s="31"/>
      <c r="B93" s="32"/>
      <c r="C93" s="33"/>
      <c r="D93" s="33"/>
      <c r="E93" s="33"/>
      <c r="F93" s="33"/>
      <c r="G93" s="33"/>
      <c r="H93" s="33"/>
      <c r="I93" s="33"/>
      <c r="J93" s="33"/>
      <c r="K93" s="33"/>
      <c r="L93" s="33"/>
      <c r="M93" s="33"/>
      <c r="N93" s="33"/>
      <c r="O93" s="33"/>
      <c r="P93" s="33"/>
      <c r="Q93" s="33"/>
      <c r="R93" s="3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F93" s="33"/>
      <c r="AG93" s="33"/>
      <c r="AH93" s="33"/>
      <c r="AI93" s="33"/>
      <c r="AJ93" s="33"/>
      <c r="AK93" s="33"/>
      <c r="AL93" s="33"/>
      <c r="AM93" s="33"/>
      <c r="AN93" s="33"/>
      <c r="AO93" s="33"/>
      <c r="AP93" s="33"/>
      <c r="AQ93" s="33"/>
      <c r="AR93" s="36"/>
      <c r="AS93" s="75"/>
      <c r="AT93" s="76"/>
      <c r="AU93" s="76"/>
      <c r="AV93" s="76"/>
      <c r="AW93" s="76"/>
      <c r="AX93" s="76"/>
      <c r="AY93" s="76"/>
      <c r="AZ93" s="76"/>
      <c r="BA93" s="76"/>
      <c r="BB93" s="76"/>
      <c r="BC93" s="76"/>
      <c r="BD93" s="77"/>
      <c r="BE93" s="31"/>
    </row>
    <row r="94" spans="1:91" s="6" customFormat="1" ht="32.450000000000003" customHeight="1">
      <c r="B94" s="78"/>
      <c r="C94" s="79" t="s">
        <v>76</v>
      </c>
      <c r="D94" s="80"/>
      <c r="E94" s="80"/>
      <c r="F94" s="80"/>
      <c r="G94" s="80"/>
      <c r="H94" s="80"/>
      <c r="I94" s="80"/>
      <c r="J94" s="80"/>
      <c r="K94" s="80"/>
      <c r="L94" s="80"/>
      <c r="M94" s="80"/>
      <c r="N94" s="80"/>
      <c r="O94" s="80"/>
      <c r="P94" s="80"/>
      <c r="Q94" s="80"/>
      <c r="R94" s="80"/>
      <c r="S94" s="80"/>
      <c r="T94" s="80"/>
      <c r="U94" s="80"/>
      <c r="V94" s="80"/>
      <c r="W94" s="80"/>
      <c r="X94" s="80"/>
      <c r="Y94" s="80"/>
      <c r="Z94" s="80"/>
      <c r="AA94" s="80"/>
      <c r="AB94" s="80"/>
      <c r="AC94" s="80"/>
      <c r="AD94" s="80"/>
      <c r="AE94" s="80"/>
      <c r="AF94" s="80"/>
      <c r="AG94" s="254">
        <f>ROUND(SUM(AG95:AG96),2)</f>
        <v>0</v>
      </c>
      <c r="AH94" s="254"/>
      <c r="AI94" s="254"/>
      <c r="AJ94" s="254"/>
      <c r="AK94" s="254"/>
      <c r="AL94" s="254"/>
      <c r="AM94" s="254"/>
      <c r="AN94" s="255">
        <f>SUM(AG94,AT94)</f>
        <v>0</v>
      </c>
      <c r="AO94" s="255"/>
      <c r="AP94" s="255"/>
      <c r="AQ94" s="82" t="s">
        <v>1</v>
      </c>
      <c r="AR94" s="83"/>
      <c r="AS94" s="84">
        <f>ROUND(SUM(AS95:AS96),2)</f>
        <v>0</v>
      </c>
      <c r="AT94" s="85">
        <f>ROUND(SUM(AV94:AW94),2)</f>
        <v>0</v>
      </c>
      <c r="AU94" s="86">
        <f>ROUND(SUM(AU95:AU96),5)</f>
        <v>0</v>
      </c>
      <c r="AV94" s="85">
        <f>ROUND(AZ94*L29,2)</f>
        <v>0</v>
      </c>
      <c r="AW94" s="85">
        <f>ROUND(BA94*L30,2)</f>
        <v>0</v>
      </c>
      <c r="AX94" s="85">
        <f>ROUND(BB94*L29,2)</f>
        <v>0</v>
      </c>
      <c r="AY94" s="85">
        <f>ROUND(BC94*L30,2)</f>
        <v>0</v>
      </c>
      <c r="AZ94" s="85">
        <f>ROUND(SUM(AZ95:AZ96),2)</f>
        <v>0</v>
      </c>
      <c r="BA94" s="85">
        <f>ROUND(SUM(BA95:BA96),2)</f>
        <v>0</v>
      </c>
      <c r="BB94" s="85">
        <f>ROUND(SUM(BB95:BB96),2)</f>
        <v>0</v>
      </c>
      <c r="BC94" s="85">
        <f>ROUND(SUM(BC95:BC96),2)</f>
        <v>0</v>
      </c>
      <c r="BD94" s="87">
        <f>ROUND(SUM(BD95:BD96),2)</f>
        <v>0</v>
      </c>
      <c r="BS94" s="88" t="s">
        <v>77</v>
      </c>
      <c r="BT94" s="88" t="s">
        <v>78</v>
      </c>
      <c r="BU94" s="89" t="s">
        <v>79</v>
      </c>
      <c r="BV94" s="88" t="s">
        <v>80</v>
      </c>
      <c r="BW94" s="88" t="s">
        <v>5</v>
      </c>
      <c r="BX94" s="88" t="s">
        <v>81</v>
      </c>
      <c r="CL94" s="88" t="s">
        <v>1</v>
      </c>
    </row>
    <row r="95" spans="1:91" s="7" customFormat="1" ht="24.75" customHeight="1">
      <c r="A95" s="90" t="s">
        <v>82</v>
      </c>
      <c r="B95" s="91"/>
      <c r="C95" s="92"/>
      <c r="D95" s="253" t="s">
        <v>83</v>
      </c>
      <c r="E95" s="253"/>
      <c r="F95" s="253"/>
      <c r="G95" s="253"/>
      <c r="H95" s="253"/>
      <c r="I95" s="93"/>
      <c r="J95" s="253" t="s">
        <v>84</v>
      </c>
      <c r="K95" s="253"/>
      <c r="L95" s="253"/>
      <c r="M95" s="253"/>
      <c r="N95" s="253"/>
      <c r="O95" s="253"/>
      <c r="P95" s="253"/>
      <c r="Q95" s="253"/>
      <c r="R95" s="253"/>
      <c r="S95" s="253"/>
      <c r="T95" s="253"/>
      <c r="U95" s="253"/>
      <c r="V95" s="253"/>
      <c r="W95" s="253"/>
      <c r="X95" s="253"/>
      <c r="Y95" s="253"/>
      <c r="Z95" s="253"/>
      <c r="AA95" s="253"/>
      <c r="AB95" s="253"/>
      <c r="AC95" s="253"/>
      <c r="AD95" s="253"/>
      <c r="AE95" s="253"/>
      <c r="AF95" s="253"/>
      <c r="AG95" s="251">
        <f>'SO.01 - strážní domek č. ...'!J30</f>
        <v>0</v>
      </c>
      <c r="AH95" s="252"/>
      <c r="AI95" s="252"/>
      <c r="AJ95" s="252"/>
      <c r="AK95" s="252"/>
      <c r="AL95" s="252"/>
      <c r="AM95" s="252"/>
      <c r="AN95" s="251">
        <f>SUM(AG95,AT95)</f>
        <v>0</v>
      </c>
      <c r="AO95" s="252"/>
      <c r="AP95" s="252"/>
      <c r="AQ95" s="94" t="s">
        <v>85</v>
      </c>
      <c r="AR95" s="95"/>
      <c r="AS95" s="96">
        <v>0</v>
      </c>
      <c r="AT95" s="97">
        <f>ROUND(SUM(AV95:AW95),2)</f>
        <v>0</v>
      </c>
      <c r="AU95" s="98">
        <f>'SO.01 - strážní domek č. ...'!P127</f>
        <v>0</v>
      </c>
      <c r="AV95" s="97">
        <f>'SO.01 - strážní domek č. ...'!J33</f>
        <v>0</v>
      </c>
      <c r="AW95" s="97">
        <f>'SO.01 - strážní domek č. ...'!J34</f>
        <v>0</v>
      </c>
      <c r="AX95" s="97">
        <f>'SO.01 - strážní domek č. ...'!J35</f>
        <v>0</v>
      </c>
      <c r="AY95" s="97">
        <f>'SO.01 - strážní domek č. ...'!J36</f>
        <v>0</v>
      </c>
      <c r="AZ95" s="97">
        <f>'SO.01 - strážní domek č. ...'!F33</f>
        <v>0</v>
      </c>
      <c r="BA95" s="97">
        <f>'SO.01 - strážní domek č. ...'!F34</f>
        <v>0</v>
      </c>
      <c r="BB95" s="97">
        <f>'SO.01 - strážní domek č. ...'!F35</f>
        <v>0</v>
      </c>
      <c r="BC95" s="97">
        <f>'SO.01 - strážní domek č. ...'!F36</f>
        <v>0</v>
      </c>
      <c r="BD95" s="99">
        <f>'SO.01 - strážní domek č. ...'!F37</f>
        <v>0</v>
      </c>
      <c r="BT95" s="100" t="s">
        <v>86</v>
      </c>
      <c r="BV95" s="100" t="s">
        <v>80</v>
      </c>
      <c r="BW95" s="100" t="s">
        <v>87</v>
      </c>
      <c r="BX95" s="100" t="s">
        <v>5</v>
      </c>
      <c r="CL95" s="100" t="s">
        <v>1</v>
      </c>
      <c r="CM95" s="100" t="s">
        <v>88</v>
      </c>
    </row>
    <row r="96" spans="1:91" s="7" customFormat="1" ht="24.75" customHeight="1">
      <c r="A96" s="90" t="s">
        <v>82</v>
      </c>
      <c r="B96" s="91"/>
      <c r="C96" s="92"/>
      <c r="D96" s="253" t="s">
        <v>89</v>
      </c>
      <c r="E96" s="253"/>
      <c r="F96" s="253"/>
      <c r="G96" s="253"/>
      <c r="H96" s="253"/>
      <c r="I96" s="93"/>
      <c r="J96" s="253" t="s">
        <v>90</v>
      </c>
      <c r="K96" s="253"/>
      <c r="L96" s="253"/>
      <c r="M96" s="253"/>
      <c r="N96" s="253"/>
      <c r="O96" s="253"/>
      <c r="P96" s="253"/>
      <c r="Q96" s="253"/>
      <c r="R96" s="253"/>
      <c r="S96" s="253"/>
      <c r="T96" s="253"/>
      <c r="U96" s="253"/>
      <c r="V96" s="253"/>
      <c r="W96" s="253"/>
      <c r="X96" s="253"/>
      <c r="Y96" s="253"/>
      <c r="Z96" s="253"/>
      <c r="AA96" s="253"/>
      <c r="AB96" s="253"/>
      <c r="AC96" s="253"/>
      <c r="AD96" s="253"/>
      <c r="AE96" s="253"/>
      <c r="AF96" s="253"/>
      <c r="AG96" s="251">
        <f>'SO.02 - příslušenství - c...'!J30</f>
        <v>0</v>
      </c>
      <c r="AH96" s="252"/>
      <c r="AI96" s="252"/>
      <c r="AJ96" s="252"/>
      <c r="AK96" s="252"/>
      <c r="AL96" s="252"/>
      <c r="AM96" s="252"/>
      <c r="AN96" s="251">
        <f>SUM(AG96,AT96)</f>
        <v>0</v>
      </c>
      <c r="AO96" s="252"/>
      <c r="AP96" s="252"/>
      <c r="AQ96" s="94" t="s">
        <v>85</v>
      </c>
      <c r="AR96" s="95"/>
      <c r="AS96" s="101">
        <v>0</v>
      </c>
      <c r="AT96" s="102">
        <f>ROUND(SUM(AV96:AW96),2)</f>
        <v>0</v>
      </c>
      <c r="AU96" s="103">
        <f>'SO.02 - příslušenství - c...'!P120</f>
        <v>0</v>
      </c>
      <c r="AV96" s="102">
        <f>'SO.02 - příslušenství - c...'!J33</f>
        <v>0</v>
      </c>
      <c r="AW96" s="102">
        <f>'SO.02 - příslušenství - c...'!J34</f>
        <v>0</v>
      </c>
      <c r="AX96" s="102">
        <f>'SO.02 - příslušenství - c...'!J35</f>
        <v>0</v>
      </c>
      <c r="AY96" s="102">
        <f>'SO.02 - příslušenství - c...'!J36</f>
        <v>0</v>
      </c>
      <c r="AZ96" s="102">
        <f>'SO.02 - příslušenství - c...'!F33</f>
        <v>0</v>
      </c>
      <c r="BA96" s="102">
        <f>'SO.02 - příslušenství - c...'!F34</f>
        <v>0</v>
      </c>
      <c r="BB96" s="102">
        <f>'SO.02 - příslušenství - c...'!F35</f>
        <v>0</v>
      </c>
      <c r="BC96" s="102">
        <f>'SO.02 - příslušenství - c...'!F36</f>
        <v>0</v>
      </c>
      <c r="BD96" s="104">
        <f>'SO.02 - příslušenství - c...'!F37</f>
        <v>0</v>
      </c>
      <c r="BT96" s="100" t="s">
        <v>86</v>
      </c>
      <c r="BV96" s="100" t="s">
        <v>80</v>
      </c>
      <c r="BW96" s="100" t="s">
        <v>91</v>
      </c>
      <c r="BX96" s="100" t="s">
        <v>5</v>
      </c>
      <c r="CL96" s="100" t="s">
        <v>1</v>
      </c>
      <c r="CM96" s="100" t="s">
        <v>88</v>
      </c>
    </row>
    <row r="97" spans="1:57" s="2" customFormat="1" ht="30" customHeight="1">
      <c r="A97" s="31"/>
      <c r="B97" s="32"/>
      <c r="C97" s="33"/>
      <c r="D97" s="33"/>
      <c r="E97" s="33"/>
      <c r="F97" s="33"/>
      <c r="G97" s="33"/>
      <c r="H97" s="33"/>
      <c r="I97" s="33"/>
      <c r="J97" s="33"/>
      <c r="K97" s="33"/>
      <c r="L97" s="33"/>
      <c r="M97" s="33"/>
      <c r="N97" s="33"/>
      <c r="O97" s="33"/>
      <c r="P97" s="33"/>
      <c r="Q97" s="33"/>
      <c r="R97" s="33"/>
      <c r="S97" s="33"/>
      <c r="T97" s="33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F97" s="33"/>
      <c r="AG97" s="33"/>
      <c r="AH97" s="33"/>
      <c r="AI97" s="33"/>
      <c r="AJ97" s="33"/>
      <c r="AK97" s="33"/>
      <c r="AL97" s="33"/>
      <c r="AM97" s="33"/>
      <c r="AN97" s="33"/>
      <c r="AO97" s="33"/>
      <c r="AP97" s="33"/>
      <c r="AQ97" s="33"/>
      <c r="AR97" s="36"/>
      <c r="AS97" s="31"/>
      <c r="AT97" s="31"/>
      <c r="AU97" s="31"/>
      <c r="AV97" s="31"/>
      <c r="AW97" s="31"/>
      <c r="AX97" s="31"/>
      <c r="AY97" s="31"/>
      <c r="AZ97" s="31"/>
      <c r="BA97" s="31"/>
      <c r="BB97" s="31"/>
      <c r="BC97" s="31"/>
      <c r="BD97" s="31"/>
      <c r="BE97" s="31"/>
    </row>
    <row r="98" spans="1:57" s="2" customFormat="1" ht="6.95" customHeight="1">
      <c r="A98" s="31"/>
      <c r="B98" s="51"/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52"/>
      <c r="N98" s="52"/>
      <c r="O98" s="52"/>
      <c r="P98" s="52"/>
      <c r="Q98" s="52"/>
      <c r="R98" s="52"/>
      <c r="S98" s="52"/>
      <c r="T98" s="52"/>
      <c r="U98" s="52"/>
      <c r="V98" s="52"/>
      <c r="W98" s="52"/>
      <c r="X98" s="52"/>
      <c r="Y98" s="52"/>
      <c r="Z98" s="52"/>
      <c r="AA98" s="52"/>
      <c r="AB98" s="52"/>
      <c r="AC98" s="52"/>
      <c r="AD98" s="52"/>
      <c r="AE98" s="52"/>
      <c r="AF98" s="52"/>
      <c r="AG98" s="52"/>
      <c r="AH98" s="52"/>
      <c r="AI98" s="52"/>
      <c r="AJ98" s="52"/>
      <c r="AK98" s="52"/>
      <c r="AL98" s="52"/>
      <c r="AM98" s="52"/>
      <c r="AN98" s="52"/>
      <c r="AO98" s="52"/>
      <c r="AP98" s="52"/>
      <c r="AQ98" s="52"/>
      <c r="AR98" s="36"/>
      <c r="AS98" s="31"/>
      <c r="AT98" s="31"/>
      <c r="AU98" s="31"/>
      <c r="AV98" s="31"/>
      <c r="AW98" s="31"/>
      <c r="AX98" s="31"/>
      <c r="AY98" s="31"/>
      <c r="AZ98" s="31"/>
      <c r="BA98" s="31"/>
      <c r="BB98" s="31"/>
      <c r="BC98" s="31"/>
      <c r="BD98" s="31"/>
      <c r="BE98" s="31"/>
    </row>
  </sheetData>
  <sheetProtection algorithmName="SHA-512" hashValue="2YQT1AhbS1Ai77r+RFsWaLaI7MrUZWOKu3zR40eTJmKleq6YVCgn0TK4PmzjGMXbyPSeczm9zLHx8UVqC/QBtQ==" saltValue="fvilFDycSz8p9O5t1pw/21m7qO2dYOZGmPXg9xgayAS9/qrsaOgE2ydD9CZVulFS+QS6VPiXF9QVUAcZBoexRw==" spinCount="100000" sheet="1" objects="1" scenarios="1" formatColumns="0" formatRows="0"/>
  <mergeCells count="46">
    <mergeCell ref="AR2:BE2"/>
    <mergeCell ref="AN96:AP96"/>
    <mergeCell ref="AG96:AM96"/>
    <mergeCell ref="D96:H96"/>
    <mergeCell ref="J96:AF96"/>
    <mergeCell ref="AG94:AM94"/>
    <mergeCell ref="AN94:AP94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L85:AJ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5" location="'SO.01 - strážní domek č. ...'!C2" display="/"/>
    <hyperlink ref="A96" location="'SO.02 - příslušenství - c...'!C2" display="/"/>
  </hyperlinks>
  <pageMargins left="0.39370078740157483" right="0.39370078740157483" top="0.39370078740157483" bottom="0.39370078740157483" header="0" footer="0"/>
  <pageSetup paperSize="9" scale="75" fitToHeight="100" orientation="portrait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84"/>
  <sheetViews>
    <sheetView showGridLines="0" workbookViewId="0">
      <selection activeCell="C2" sqref="C2"/>
    </sheetView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56"/>
      <c r="M2" s="256"/>
      <c r="N2" s="256"/>
      <c r="O2" s="256"/>
      <c r="P2" s="256"/>
      <c r="Q2" s="256"/>
      <c r="R2" s="256"/>
      <c r="S2" s="256"/>
      <c r="T2" s="256"/>
      <c r="U2" s="256"/>
      <c r="V2" s="256"/>
      <c r="AT2" s="14" t="s">
        <v>87</v>
      </c>
    </row>
    <row r="3" spans="1:46" s="1" customFormat="1" ht="6.95" customHeight="1">
      <c r="B3" s="105"/>
      <c r="C3" s="106"/>
      <c r="D3" s="106"/>
      <c r="E3" s="106"/>
      <c r="F3" s="106"/>
      <c r="G3" s="106"/>
      <c r="H3" s="106"/>
      <c r="I3" s="106"/>
      <c r="J3" s="106"/>
      <c r="K3" s="106"/>
      <c r="L3" s="17"/>
      <c r="AT3" s="14" t="s">
        <v>88</v>
      </c>
    </row>
    <row r="4" spans="1:46" s="1" customFormat="1" ht="24.95" customHeight="1">
      <c r="B4" s="17"/>
      <c r="D4" s="107" t="s">
        <v>92</v>
      </c>
      <c r="L4" s="17"/>
      <c r="M4" s="108" t="s">
        <v>10</v>
      </c>
      <c r="AT4" s="14" t="s">
        <v>4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109" t="s">
        <v>16</v>
      </c>
      <c r="L6" s="17"/>
    </row>
    <row r="7" spans="1:46" s="1" customFormat="1" ht="26.25" customHeight="1">
      <c r="B7" s="17"/>
      <c r="E7" s="257" t="str">
        <f>'Rekapitulace stavby'!K6</f>
        <v>Odstraňování postradatelných objektů SŽ – Demolice (obvod OŘ Praha) - Liblice</v>
      </c>
      <c r="F7" s="258"/>
      <c r="G7" s="258"/>
      <c r="H7" s="258"/>
      <c r="L7" s="17"/>
    </row>
    <row r="8" spans="1:46" s="2" customFormat="1" ht="12" customHeight="1">
      <c r="A8" s="31"/>
      <c r="B8" s="36"/>
      <c r="C8" s="31"/>
      <c r="D8" s="109" t="s">
        <v>93</v>
      </c>
      <c r="E8" s="31"/>
      <c r="F8" s="31"/>
      <c r="G8" s="31"/>
      <c r="H8" s="31"/>
      <c r="I8" s="31"/>
      <c r="J8" s="31"/>
      <c r="K8" s="31"/>
      <c r="L8" s="48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16.5" customHeight="1">
      <c r="A9" s="31"/>
      <c r="B9" s="36"/>
      <c r="C9" s="31"/>
      <c r="D9" s="31"/>
      <c r="E9" s="259" t="s">
        <v>94</v>
      </c>
      <c r="F9" s="260"/>
      <c r="G9" s="260"/>
      <c r="H9" s="260"/>
      <c r="I9" s="31"/>
      <c r="J9" s="31"/>
      <c r="K9" s="31"/>
      <c r="L9" s="48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 ht="11.25">
      <c r="A10" s="31"/>
      <c r="B10" s="36"/>
      <c r="C10" s="31"/>
      <c r="D10" s="31"/>
      <c r="E10" s="31"/>
      <c r="F10" s="31"/>
      <c r="G10" s="31"/>
      <c r="H10" s="31"/>
      <c r="I10" s="31"/>
      <c r="J10" s="31"/>
      <c r="K10" s="31"/>
      <c r="L10" s="48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2" customHeight="1">
      <c r="A11" s="31"/>
      <c r="B11" s="36"/>
      <c r="C11" s="31"/>
      <c r="D11" s="109" t="s">
        <v>18</v>
      </c>
      <c r="E11" s="31"/>
      <c r="F11" s="110" t="s">
        <v>1</v>
      </c>
      <c r="G11" s="31"/>
      <c r="H11" s="31"/>
      <c r="I11" s="109" t="s">
        <v>19</v>
      </c>
      <c r="J11" s="110" t="s">
        <v>1</v>
      </c>
      <c r="K11" s="31"/>
      <c r="L11" s="48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customHeight="1">
      <c r="A12" s="31"/>
      <c r="B12" s="36"/>
      <c r="C12" s="31"/>
      <c r="D12" s="109" t="s">
        <v>20</v>
      </c>
      <c r="E12" s="31"/>
      <c r="F12" s="110" t="s">
        <v>21</v>
      </c>
      <c r="G12" s="31"/>
      <c r="H12" s="31"/>
      <c r="I12" s="109" t="s">
        <v>22</v>
      </c>
      <c r="J12" s="111" t="str">
        <f>'Rekapitulace stavby'!AN8</f>
        <v>9. 2. 2024</v>
      </c>
      <c r="K12" s="31"/>
      <c r="L12" s="48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0.9" customHeight="1">
      <c r="A13" s="31"/>
      <c r="B13" s="36"/>
      <c r="C13" s="31"/>
      <c r="D13" s="31"/>
      <c r="E13" s="31"/>
      <c r="F13" s="31"/>
      <c r="G13" s="31"/>
      <c r="H13" s="31"/>
      <c r="I13" s="31"/>
      <c r="J13" s="31"/>
      <c r="K13" s="31"/>
      <c r="L13" s="48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6"/>
      <c r="C14" s="31"/>
      <c r="D14" s="109" t="s">
        <v>24</v>
      </c>
      <c r="E14" s="31"/>
      <c r="F14" s="31"/>
      <c r="G14" s="31"/>
      <c r="H14" s="31"/>
      <c r="I14" s="109" t="s">
        <v>25</v>
      </c>
      <c r="J14" s="110" t="s">
        <v>26</v>
      </c>
      <c r="K14" s="31"/>
      <c r="L14" s="48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8" customHeight="1">
      <c r="A15" s="31"/>
      <c r="B15" s="36"/>
      <c r="C15" s="31"/>
      <c r="D15" s="31"/>
      <c r="E15" s="110" t="s">
        <v>27</v>
      </c>
      <c r="F15" s="31"/>
      <c r="G15" s="31"/>
      <c r="H15" s="31"/>
      <c r="I15" s="109" t="s">
        <v>28</v>
      </c>
      <c r="J15" s="110" t="s">
        <v>29</v>
      </c>
      <c r="K15" s="31"/>
      <c r="L15" s="48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6.95" customHeight="1">
      <c r="A16" s="31"/>
      <c r="B16" s="36"/>
      <c r="C16" s="31"/>
      <c r="D16" s="31"/>
      <c r="E16" s="31"/>
      <c r="F16" s="31"/>
      <c r="G16" s="31"/>
      <c r="H16" s="31"/>
      <c r="I16" s="31"/>
      <c r="J16" s="31"/>
      <c r="K16" s="31"/>
      <c r="L16" s="48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2" customHeight="1">
      <c r="A17" s="31"/>
      <c r="B17" s="36"/>
      <c r="C17" s="31"/>
      <c r="D17" s="109" t="s">
        <v>30</v>
      </c>
      <c r="E17" s="31"/>
      <c r="F17" s="31"/>
      <c r="G17" s="31"/>
      <c r="H17" s="31"/>
      <c r="I17" s="109" t="s">
        <v>25</v>
      </c>
      <c r="J17" s="27" t="str">
        <f>'Rekapitulace stavby'!AN13</f>
        <v>Vyplň údaj</v>
      </c>
      <c r="K17" s="31"/>
      <c r="L17" s="48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8" customHeight="1">
      <c r="A18" s="31"/>
      <c r="B18" s="36"/>
      <c r="C18" s="31"/>
      <c r="D18" s="31"/>
      <c r="E18" s="261" t="str">
        <f>'Rekapitulace stavby'!E14</f>
        <v>Vyplň údaj</v>
      </c>
      <c r="F18" s="262"/>
      <c r="G18" s="262"/>
      <c r="H18" s="262"/>
      <c r="I18" s="109" t="s">
        <v>28</v>
      </c>
      <c r="J18" s="27" t="str">
        <f>'Rekapitulace stavby'!AN14</f>
        <v>Vyplň údaj</v>
      </c>
      <c r="K18" s="31"/>
      <c r="L18" s="48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6.95" customHeight="1">
      <c r="A19" s="31"/>
      <c r="B19" s="36"/>
      <c r="C19" s="31"/>
      <c r="D19" s="31"/>
      <c r="E19" s="31"/>
      <c r="F19" s="31"/>
      <c r="G19" s="31"/>
      <c r="H19" s="31"/>
      <c r="I19" s="31"/>
      <c r="J19" s="31"/>
      <c r="K19" s="31"/>
      <c r="L19" s="48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2" customHeight="1">
      <c r="A20" s="31"/>
      <c r="B20" s="36"/>
      <c r="C20" s="31"/>
      <c r="D20" s="109" t="s">
        <v>32</v>
      </c>
      <c r="E20" s="31"/>
      <c r="F20" s="31"/>
      <c r="G20" s="31"/>
      <c r="H20" s="31"/>
      <c r="I20" s="109" t="s">
        <v>25</v>
      </c>
      <c r="J20" s="110" t="s">
        <v>1</v>
      </c>
      <c r="K20" s="31"/>
      <c r="L20" s="48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8" customHeight="1">
      <c r="A21" s="31"/>
      <c r="B21" s="36"/>
      <c r="C21" s="31"/>
      <c r="D21" s="31"/>
      <c r="E21" s="110" t="s">
        <v>33</v>
      </c>
      <c r="F21" s="31"/>
      <c r="G21" s="31"/>
      <c r="H21" s="31"/>
      <c r="I21" s="109" t="s">
        <v>28</v>
      </c>
      <c r="J21" s="110" t="s">
        <v>1</v>
      </c>
      <c r="K21" s="31"/>
      <c r="L21" s="48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6.95" customHeight="1">
      <c r="A22" s="31"/>
      <c r="B22" s="36"/>
      <c r="C22" s="31"/>
      <c r="D22" s="31"/>
      <c r="E22" s="31"/>
      <c r="F22" s="31"/>
      <c r="G22" s="31"/>
      <c r="H22" s="31"/>
      <c r="I22" s="31"/>
      <c r="J22" s="31"/>
      <c r="K22" s="31"/>
      <c r="L22" s="48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2" customHeight="1">
      <c r="A23" s="31"/>
      <c r="B23" s="36"/>
      <c r="C23" s="31"/>
      <c r="D23" s="109" t="s">
        <v>35</v>
      </c>
      <c r="E23" s="31"/>
      <c r="F23" s="31"/>
      <c r="G23" s="31"/>
      <c r="H23" s="31"/>
      <c r="I23" s="109" t="s">
        <v>25</v>
      </c>
      <c r="J23" s="110" t="s">
        <v>1</v>
      </c>
      <c r="K23" s="31"/>
      <c r="L23" s="48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8" customHeight="1">
      <c r="A24" s="31"/>
      <c r="B24" s="36"/>
      <c r="C24" s="31"/>
      <c r="D24" s="31"/>
      <c r="E24" s="110" t="s">
        <v>36</v>
      </c>
      <c r="F24" s="31"/>
      <c r="G24" s="31"/>
      <c r="H24" s="31"/>
      <c r="I24" s="109" t="s">
        <v>28</v>
      </c>
      <c r="J24" s="110" t="s">
        <v>1</v>
      </c>
      <c r="K24" s="31"/>
      <c r="L24" s="48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6.95" customHeight="1">
      <c r="A25" s="31"/>
      <c r="B25" s="36"/>
      <c r="C25" s="31"/>
      <c r="D25" s="31"/>
      <c r="E25" s="31"/>
      <c r="F25" s="31"/>
      <c r="G25" s="31"/>
      <c r="H25" s="31"/>
      <c r="I25" s="31"/>
      <c r="J25" s="31"/>
      <c r="K25" s="31"/>
      <c r="L25" s="48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2" customHeight="1">
      <c r="A26" s="31"/>
      <c r="B26" s="36"/>
      <c r="C26" s="31"/>
      <c r="D26" s="109" t="s">
        <v>37</v>
      </c>
      <c r="E26" s="31"/>
      <c r="F26" s="31"/>
      <c r="G26" s="31"/>
      <c r="H26" s="31"/>
      <c r="I26" s="31"/>
      <c r="J26" s="31"/>
      <c r="K26" s="31"/>
      <c r="L26" s="48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8" customFormat="1" ht="16.5" customHeight="1">
      <c r="A27" s="112"/>
      <c r="B27" s="113"/>
      <c r="C27" s="112"/>
      <c r="D27" s="112"/>
      <c r="E27" s="263" t="s">
        <v>1</v>
      </c>
      <c r="F27" s="263"/>
      <c r="G27" s="263"/>
      <c r="H27" s="263"/>
      <c r="I27" s="112"/>
      <c r="J27" s="112"/>
      <c r="K27" s="112"/>
      <c r="L27" s="114"/>
      <c r="S27" s="112"/>
      <c r="T27" s="112"/>
      <c r="U27" s="112"/>
      <c r="V27" s="112"/>
      <c r="W27" s="112"/>
      <c r="X27" s="112"/>
      <c r="Y27" s="112"/>
      <c r="Z27" s="112"/>
      <c r="AA27" s="112"/>
      <c r="AB27" s="112"/>
      <c r="AC27" s="112"/>
      <c r="AD27" s="112"/>
      <c r="AE27" s="112"/>
    </row>
    <row r="28" spans="1:31" s="2" customFormat="1" ht="6.95" customHeight="1">
      <c r="A28" s="31"/>
      <c r="B28" s="36"/>
      <c r="C28" s="31"/>
      <c r="D28" s="31"/>
      <c r="E28" s="31"/>
      <c r="F28" s="31"/>
      <c r="G28" s="31"/>
      <c r="H28" s="31"/>
      <c r="I28" s="31"/>
      <c r="J28" s="31"/>
      <c r="K28" s="31"/>
      <c r="L28" s="48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5" customHeight="1">
      <c r="A29" s="31"/>
      <c r="B29" s="36"/>
      <c r="C29" s="31"/>
      <c r="D29" s="115"/>
      <c r="E29" s="115"/>
      <c r="F29" s="115"/>
      <c r="G29" s="115"/>
      <c r="H29" s="115"/>
      <c r="I29" s="115"/>
      <c r="J29" s="115"/>
      <c r="K29" s="115"/>
      <c r="L29" s="48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25.35" customHeight="1">
      <c r="A30" s="31"/>
      <c r="B30" s="36"/>
      <c r="C30" s="31"/>
      <c r="D30" s="116" t="s">
        <v>38</v>
      </c>
      <c r="E30" s="31"/>
      <c r="F30" s="31"/>
      <c r="G30" s="31"/>
      <c r="H30" s="31"/>
      <c r="I30" s="31"/>
      <c r="J30" s="117">
        <f>ROUND(J127, 2)</f>
        <v>0</v>
      </c>
      <c r="K30" s="31"/>
      <c r="L30" s="48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5" customHeight="1">
      <c r="A31" s="31"/>
      <c r="B31" s="36"/>
      <c r="C31" s="31"/>
      <c r="D31" s="115"/>
      <c r="E31" s="115"/>
      <c r="F31" s="115"/>
      <c r="G31" s="115"/>
      <c r="H31" s="115"/>
      <c r="I31" s="115"/>
      <c r="J31" s="115"/>
      <c r="K31" s="115"/>
      <c r="L31" s="48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14.45" customHeight="1">
      <c r="A32" s="31"/>
      <c r="B32" s="36"/>
      <c r="C32" s="31"/>
      <c r="D32" s="31"/>
      <c r="E32" s="31"/>
      <c r="F32" s="118" t="s">
        <v>40</v>
      </c>
      <c r="G32" s="31"/>
      <c r="H32" s="31"/>
      <c r="I32" s="118" t="s">
        <v>39</v>
      </c>
      <c r="J32" s="118" t="s">
        <v>41</v>
      </c>
      <c r="K32" s="31"/>
      <c r="L32" s="48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14.45" customHeight="1">
      <c r="A33" s="31"/>
      <c r="B33" s="36"/>
      <c r="C33" s="31"/>
      <c r="D33" s="119" t="s">
        <v>42</v>
      </c>
      <c r="E33" s="109" t="s">
        <v>43</v>
      </c>
      <c r="F33" s="120">
        <f>ROUND((SUM(BE127:BE183)),  2)</f>
        <v>0</v>
      </c>
      <c r="G33" s="31"/>
      <c r="H33" s="31"/>
      <c r="I33" s="121">
        <v>0.21</v>
      </c>
      <c r="J33" s="120">
        <f>ROUND(((SUM(BE127:BE183))*I33),  2)</f>
        <v>0</v>
      </c>
      <c r="K33" s="31"/>
      <c r="L33" s="48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customHeight="1">
      <c r="A34" s="31"/>
      <c r="B34" s="36"/>
      <c r="C34" s="31"/>
      <c r="D34" s="31"/>
      <c r="E34" s="109" t="s">
        <v>44</v>
      </c>
      <c r="F34" s="120">
        <f>ROUND((SUM(BF127:BF183)),  2)</f>
        <v>0</v>
      </c>
      <c r="G34" s="31"/>
      <c r="H34" s="31"/>
      <c r="I34" s="121">
        <v>0.12</v>
      </c>
      <c r="J34" s="120">
        <f>ROUND(((SUM(BF127:BF183))*I34),  2)</f>
        <v>0</v>
      </c>
      <c r="K34" s="31"/>
      <c r="L34" s="48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hidden="1" customHeight="1">
      <c r="A35" s="31"/>
      <c r="B35" s="36"/>
      <c r="C35" s="31"/>
      <c r="D35" s="31"/>
      <c r="E35" s="109" t="s">
        <v>45</v>
      </c>
      <c r="F35" s="120">
        <f>ROUND((SUM(BG127:BG183)),  2)</f>
        <v>0</v>
      </c>
      <c r="G35" s="31"/>
      <c r="H35" s="31"/>
      <c r="I35" s="121">
        <v>0.21</v>
      </c>
      <c r="J35" s="120">
        <f>0</f>
        <v>0</v>
      </c>
      <c r="K35" s="31"/>
      <c r="L35" s="48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hidden="1" customHeight="1">
      <c r="A36" s="31"/>
      <c r="B36" s="36"/>
      <c r="C36" s="31"/>
      <c r="D36" s="31"/>
      <c r="E36" s="109" t="s">
        <v>46</v>
      </c>
      <c r="F36" s="120">
        <f>ROUND((SUM(BH127:BH183)),  2)</f>
        <v>0</v>
      </c>
      <c r="G36" s="31"/>
      <c r="H36" s="31"/>
      <c r="I36" s="121">
        <v>0.12</v>
      </c>
      <c r="J36" s="120">
        <f>0</f>
        <v>0</v>
      </c>
      <c r="K36" s="31"/>
      <c r="L36" s="48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6"/>
      <c r="C37" s="31"/>
      <c r="D37" s="31"/>
      <c r="E37" s="109" t="s">
        <v>47</v>
      </c>
      <c r="F37" s="120">
        <f>ROUND((SUM(BI127:BI183)),  2)</f>
        <v>0</v>
      </c>
      <c r="G37" s="31"/>
      <c r="H37" s="31"/>
      <c r="I37" s="121">
        <v>0</v>
      </c>
      <c r="J37" s="120">
        <f>0</f>
        <v>0</v>
      </c>
      <c r="K37" s="31"/>
      <c r="L37" s="48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6.95" customHeight="1">
      <c r="A38" s="31"/>
      <c r="B38" s="36"/>
      <c r="C38" s="31"/>
      <c r="D38" s="31"/>
      <c r="E38" s="31"/>
      <c r="F38" s="31"/>
      <c r="G38" s="31"/>
      <c r="H38" s="31"/>
      <c r="I38" s="31"/>
      <c r="J38" s="31"/>
      <c r="K38" s="31"/>
      <c r="L38" s="48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25.35" customHeight="1">
      <c r="A39" s="31"/>
      <c r="B39" s="36"/>
      <c r="C39" s="122"/>
      <c r="D39" s="123" t="s">
        <v>48</v>
      </c>
      <c r="E39" s="124"/>
      <c r="F39" s="124"/>
      <c r="G39" s="125" t="s">
        <v>49</v>
      </c>
      <c r="H39" s="126" t="s">
        <v>50</v>
      </c>
      <c r="I39" s="124"/>
      <c r="J39" s="127">
        <f>SUM(J30:J37)</f>
        <v>0</v>
      </c>
      <c r="K39" s="128"/>
      <c r="L39" s="48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14.45" customHeight="1">
      <c r="A40" s="31"/>
      <c r="B40" s="36"/>
      <c r="C40" s="31"/>
      <c r="D40" s="31"/>
      <c r="E40" s="31"/>
      <c r="F40" s="31"/>
      <c r="G40" s="31"/>
      <c r="H40" s="31"/>
      <c r="I40" s="31"/>
      <c r="J40" s="31"/>
      <c r="K40" s="31"/>
      <c r="L40" s="48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1" customFormat="1" ht="14.45" customHeight="1">
      <c r="B41" s="17"/>
      <c r="L41" s="17"/>
    </row>
    <row r="42" spans="1:31" s="1" customFormat="1" ht="14.45" customHeight="1">
      <c r="B42" s="17"/>
      <c r="L42" s="17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48"/>
      <c r="D50" s="129" t="s">
        <v>51</v>
      </c>
      <c r="E50" s="130"/>
      <c r="F50" s="130"/>
      <c r="G50" s="129" t="s">
        <v>52</v>
      </c>
      <c r="H50" s="130"/>
      <c r="I50" s="130"/>
      <c r="J50" s="130"/>
      <c r="K50" s="130"/>
      <c r="L50" s="48"/>
    </row>
    <row r="51" spans="1:31" ht="11.25">
      <c r="B51" s="17"/>
      <c r="L51" s="17"/>
    </row>
    <row r="52" spans="1:31" ht="11.25">
      <c r="B52" s="17"/>
      <c r="L52" s="17"/>
    </row>
    <row r="53" spans="1:31" ht="11.25">
      <c r="B53" s="17"/>
      <c r="L53" s="17"/>
    </row>
    <row r="54" spans="1:31" ht="11.25">
      <c r="B54" s="17"/>
      <c r="L54" s="17"/>
    </row>
    <row r="55" spans="1:31" ht="11.25">
      <c r="B55" s="17"/>
      <c r="L55" s="17"/>
    </row>
    <row r="56" spans="1:31" ht="11.25">
      <c r="B56" s="17"/>
      <c r="L56" s="17"/>
    </row>
    <row r="57" spans="1:31" ht="11.25">
      <c r="B57" s="17"/>
      <c r="L57" s="17"/>
    </row>
    <row r="58" spans="1:31" ht="11.25">
      <c r="B58" s="17"/>
      <c r="L58" s="17"/>
    </row>
    <row r="59" spans="1:31" ht="11.25">
      <c r="B59" s="17"/>
      <c r="L59" s="17"/>
    </row>
    <row r="60" spans="1:31" ht="11.25">
      <c r="B60" s="17"/>
      <c r="L60" s="17"/>
    </row>
    <row r="61" spans="1:31" s="2" customFormat="1">
      <c r="A61" s="31"/>
      <c r="B61" s="36"/>
      <c r="C61" s="31"/>
      <c r="D61" s="131" t="s">
        <v>53</v>
      </c>
      <c r="E61" s="132"/>
      <c r="F61" s="133" t="s">
        <v>54</v>
      </c>
      <c r="G61" s="131" t="s">
        <v>53</v>
      </c>
      <c r="H61" s="132"/>
      <c r="I61" s="132"/>
      <c r="J61" s="134" t="s">
        <v>54</v>
      </c>
      <c r="K61" s="132"/>
      <c r="L61" s="48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 ht="11.25">
      <c r="B62" s="17"/>
      <c r="L62" s="17"/>
    </row>
    <row r="63" spans="1:31" ht="11.25">
      <c r="B63" s="17"/>
      <c r="L63" s="17"/>
    </row>
    <row r="64" spans="1:31" ht="11.25">
      <c r="B64" s="17"/>
      <c r="L64" s="17"/>
    </row>
    <row r="65" spans="1:31" s="2" customFormat="1">
      <c r="A65" s="31"/>
      <c r="B65" s="36"/>
      <c r="C65" s="31"/>
      <c r="D65" s="129" t="s">
        <v>55</v>
      </c>
      <c r="E65" s="135"/>
      <c r="F65" s="135"/>
      <c r="G65" s="129" t="s">
        <v>56</v>
      </c>
      <c r="H65" s="135"/>
      <c r="I65" s="135"/>
      <c r="J65" s="135"/>
      <c r="K65" s="135"/>
      <c r="L65" s="48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 ht="11.25">
      <c r="B66" s="17"/>
      <c r="L66" s="17"/>
    </row>
    <row r="67" spans="1:31" ht="11.25">
      <c r="B67" s="17"/>
      <c r="L67" s="17"/>
    </row>
    <row r="68" spans="1:31" ht="11.25">
      <c r="B68" s="17"/>
      <c r="L68" s="17"/>
    </row>
    <row r="69" spans="1:31" ht="11.25">
      <c r="B69" s="17"/>
      <c r="L69" s="17"/>
    </row>
    <row r="70" spans="1:31" ht="11.25">
      <c r="B70" s="17"/>
      <c r="L70" s="17"/>
    </row>
    <row r="71" spans="1:31" ht="11.25">
      <c r="B71" s="17"/>
      <c r="L71" s="17"/>
    </row>
    <row r="72" spans="1:31" ht="11.25">
      <c r="B72" s="17"/>
      <c r="L72" s="17"/>
    </row>
    <row r="73" spans="1:31" ht="11.25">
      <c r="B73" s="17"/>
      <c r="L73" s="17"/>
    </row>
    <row r="74" spans="1:31" ht="11.25">
      <c r="B74" s="17"/>
      <c r="L74" s="17"/>
    </row>
    <row r="75" spans="1:31" ht="11.25">
      <c r="B75" s="17"/>
      <c r="L75" s="17"/>
    </row>
    <row r="76" spans="1:31" s="2" customFormat="1">
      <c r="A76" s="31"/>
      <c r="B76" s="36"/>
      <c r="C76" s="31"/>
      <c r="D76" s="131" t="s">
        <v>53</v>
      </c>
      <c r="E76" s="132"/>
      <c r="F76" s="133" t="s">
        <v>54</v>
      </c>
      <c r="G76" s="131" t="s">
        <v>53</v>
      </c>
      <c r="H76" s="132"/>
      <c r="I76" s="132"/>
      <c r="J76" s="134" t="s">
        <v>54</v>
      </c>
      <c r="K76" s="132"/>
      <c r="L76" s="48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customHeight="1">
      <c r="A77" s="31"/>
      <c r="B77" s="136"/>
      <c r="C77" s="137"/>
      <c r="D77" s="137"/>
      <c r="E77" s="137"/>
      <c r="F77" s="137"/>
      <c r="G77" s="137"/>
      <c r="H77" s="137"/>
      <c r="I77" s="137"/>
      <c r="J77" s="137"/>
      <c r="K77" s="137"/>
      <c r="L77" s="48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47" s="2" customFormat="1" ht="6.95" customHeight="1">
      <c r="A81" s="31"/>
      <c r="B81" s="138"/>
      <c r="C81" s="139"/>
      <c r="D81" s="139"/>
      <c r="E81" s="139"/>
      <c r="F81" s="139"/>
      <c r="G81" s="139"/>
      <c r="H81" s="139"/>
      <c r="I81" s="139"/>
      <c r="J81" s="139"/>
      <c r="K81" s="139"/>
      <c r="L81" s="48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47" s="2" customFormat="1" ht="24.95" customHeight="1">
      <c r="A82" s="31"/>
      <c r="B82" s="32"/>
      <c r="C82" s="20" t="s">
        <v>95</v>
      </c>
      <c r="D82" s="33"/>
      <c r="E82" s="33"/>
      <c r="F82" s="33"/>
      <c r="G82" s="33"/>
      <c r="H82" s="33"/>
      <c r="I82" s="33"/>
      <c r="J82" s="33"/>
      <c r="K82" s="33"/>
      <c r="L82" s="48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47" s="2" customFormat="1" ht="6.95" customHeight="1">
      <c r="A83" s="31"/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48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47" s="2" customFormat="1" ht="12" customHeight="1">
      <c r="A84" s="31"/>
      <c r="B84" s="32"/>
      <c r="C84" s="26" t="s">
        <v>16</v>
      </c>
      <c r="D84" s="33"/>
      <c r="E84" s="33"/>
      <c r="F84" s="33"/>
      <c r="G84" s="33"/>
      <c r="H84" s="33"/>
      <c r="I84" s="33"/>
      <c r="J84" s="33"/>
      <c r="K84" s="33"/>
      <c r="L84" s="48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47" s="2" customFormat="1" ht="26.25" customHeight="1">
      <c r="A85" s="31"/>
      <c r="B85" s="32"/>
      <c r="C85" s="33"/>
      <c r="D85" s="33"/>
      <c r="E85" s="264" t="str">
        <f>E7</f>
        <v>Odstraňování postradatelných objektů SŽ – Demolice (obvod OŘ Praha) - Liblice</v>
      </c>
      <c r="F85" s="265"/>
      <c r="G85" s="265"/>
      <c r="H85" s="265"/>
      <c r="I85" s="33"/>
      <c r="J85" s="33"/>
      <c r="K85" s="33"/>
      <c r="L85" s="48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47" s="2" customFormat="1" ht="12" customHeight="1">
      <c r="A86" s="31"/>
      <c r="B86" s="32"/>
      <c r="C86" s="26" t="s">
        <v>93</v>
      </c>
      <c r="D86" s="33"/>
      <c r="E86" s="33"/>
      <c r="F86" s="33"/>
      <c r="G86" s="33"/>
      <c r="H86" s="33"/>
      <c r="I86" s="33"/>
      <c r="J86" s="33"/>
      <c r="K86" s="33"/>
      <c r="L86" s="48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</row>
    <row r="87" spans="1:47" s="2" customFormat="1" ht="16.5" customHeight="1">
      <c r="A87" s="31"/>
      <c r="B87" s="32"/>
      <c r="C87" s="33"/>
      <c r="D87" s="33"/>
      <c r="E87" s="235" t="str">
        <f>E9</f>
        <v>SO.01 - strážní domek č. 22, čp. 116 (5000101424)</v>
      </c>
      <c r="F87" s="266"/>
      <c r="G87" s="266"/>
      <c r="H87" s="266"/>
      <c r="I87" s="33"/>
      <c r="J87" s="33"/>
      <c r="K87" s="33"/>
      <c r="L87" s="48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47" s="2" customFormat="1" ht="6.95" customHeight="1">
      <c r="A88" s="31"/>
      <c r="B88" s="32"/>
      <c r="C88" s="33"/>
      <c r="D88" s="33"/>
      <c r="E88" s="33"/>
      <c r="F88" s="33"/>
      <c r="G88" s="33"/>
      <c r="H88" s="33"/>
      <c r="I88" s="33"/>
      <c r="J88" s="33"/>
      <c r="K88" s="33"/>
      <c r="L88" s="48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47" s="2" customFormat="1" ht="12" customHeight="1">
      <c r="A89" s="31"/>
      <c r="B89" s="32"/>
      <c r="C89" s="26" t="s">
        <v>20</v>
      </c>
      <c r="D89" s="33"/>
      <c r="E89" s="33"/>
      <c r="F89" s="24" t="str">
        <f>F12</f>
        <v>Liblice</v>
      </c>
      <c r="G89" s="33"/>
      <c r="H89" s="33"/>
      <c r="I89" s="26" t="s">
        <v>22</v>
      </c>
      <c r="J89" s="63" t="str">
        <f>IF(J12="","",J12)</f>
        <v>9. 2. 2024</v>
      </c>
      <c r="K89" s="33"/>
      <c r="L89" s="48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47" s="2" customFormat="1" ht="6.95" customHeight="1">
      <c r="A90" s="31"/>
      <c r="B90" s="32"/>
      <c r="C90" s="33"/>
      <c r="D90" s="33"/>
      <c r="E90" s="33"/>
      <c r="F90" s="33"/>
      <c r="G90" s="33"/>
      <c r="H90" s="33"/>
      <c r="I90" s="33"/>
      <c r="J90" s="33"/>
      <c r="K90" s="33"/>
      <c r="L90" s="48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47" s="2" customFormat="1" ht="15.2" customHeight="1">
      <c r="A91" s="31"/>
      <c r="B91" s="32"/>
      <c r="C91" s="26" t="s">
        <v>24</v>
      </c>
      <c r="D91" s="33"/>
      <c r="E91" s="33"/>
      <c r="F91" s="24" t="str">
        <f>E15</f>
        <v>Správa železnic, státní organizace</v>
      </c>
      <c r="G91" s="33"/>
      <c r="H91" s="33"/>
      <c r="I91" s="26" t="s">
        <v>32</v>
      </c>
      <c r="J91" s="29" t="str">
        <f>E21</f>
        <v xml:space="preserve"> </v>
      </c>
      <c r="K91" s="33"/>
      <c r="L91" s="48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47" s="2" customFormat="1" ht="15.2" customHeight="1">
      <c r="A92" s="31"/>
      <c r="B92" s="32"/>
      <c r="C92" s="26" t="s">
        <v>30</v>
      </c>
      <c r="D92" s="33"/>
      <c r="E92" s="33"/>
      <c r="F92" s="24" t="str">
        <f>IF(E18="","",E18)</f>
        <v>Vyplň údaj</v>
      </c>
      <c r="G92" s="33"/>
      <c r="H92" s="33"/>
      <c r="I92" s="26" t="s">
        <v>35</v>
      </c>
      <c r="J92" s="29" t="str">
        <f>E24</f>
        <v>L. Malý</v>
      </c>
      <c r="K92" s="33"/>
      <c r="L92" s="48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47" s="2" customFormat="1" ht="10.35" customHeight="1">
      <c r="A93" s="31"/>
      <c r="B93" s="32"/>
      <c r="C93" s="33"/>
      <c r="D93" s="33"/>
      <c r="E93" s="33"/>
      <c r="F93" s="33"/>
      <c r="G93" s="33"/>
      <c r="H93" s="33"/>
      <c r="I93" s="33"/>
      <c r="J93" s="33"/>
      <c r="K93" s="33"/>
      <c r="L93" s="48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47" s="2" customFormat="1" ht="29.25" customHeight="1">
      <c r="A94" s="31"/>
      <c r="B94" s="32"/>
      <c r="C94" s="140" t="s">
        <v>96</v>
      </c>
      <c r="D94" s="141"/>
      <c r="E94" s="141"/>
      <c r="F94" s="141"/>
      <c r="G94" s="141"/>
      <c r="H94" s="141"/>
      <c r="I94" s="141"/>
      <c r="J94" s="142" t="s">
        <v>97</v>
      </c>
      <c r="K94" s="141"/>
      <c r="L94" s="48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47" s="2" customFormat="1" ht="10.35" customHeight="1">
      <c r="A95" s="31"/>
      <c r="B95" s="32"/>
      <c r="C95" s="33"/>
      <c r="D95" s="33"/>
      <c r="E95" s="33"/>
      <c r="F95" s="33"/>
      <c r="G95" s="33"/>
      <c r="H95" s="33"/>
      <c r="I95" s="33"/>
      <c r="J95" s="33"/>
      <c r="K95" s="33"/>
      <c r="L95" s="48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47" s="2" customFormat="1" ht="22.9" customHeight="1">
      <c r="A96" s="31"/>
      <c r="B96" s="32"/>
      <c r="C96" s="143" t="s">
        <v>98</v>
      </c>
      <c r="D96" s="33"/>
      <c r="E96" s="33"/>
      <c r="F96" s="33"/>
      <c r="G96" s="33"/>
      <c r="H96" s="33"/>
      <c r="I96" s="33"/>
      <c r="J96" s="81">
        <f>J127</f>
        <v>0</v>
      </c>
      <c r="K96" s="33"/>
      <c r="L96" s="48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U96" s="14" t="s">
        <v>99</v>
      </c>
    </row>
    <row r="97" spans="1:31" s="9" customFormat="1" ht="24.95" customHeight="1">
      <c r="B97" s="144"/>
      <c r="C97" s="145"/>
      <c r="D97" s="146" t="s">
        <v>100</v>
      </c>
      <c r="E97" s="147"/>
      <c r="F97" s="147"/>
      <c r="G97" s="147"/>
      <c r="H97" s="147"/>
      <c r="I97" s="147"/>
      <c r="J97" s="148">
        <f>J128</f>
        <v>0</v>
      </c>
      <c r="K97" s="145"/>
      <c r="L97" s="149"/>
    </row>
    <row r="98" spans="1:31" s="10" customFormat="1" ht="19.899999999999999" customHeight="1">
      <c r="B98" s="150"/>
      <c r="C98" s="151"/>
      <c r="D98" s="152" t="s">
        <v>101</v>
      </c>
      <c r="E98" s="153"/>
      <c r="F98" s="153"/>
      <c r="G98" s="153"/>
      <c r="H98" s="153"/>
      <c r="I98" s="153"/>
      <c r="J98" s="154">
        <f>J129</f>
        <v>0</v>
      </c>
      <c r="K98" s="151"/>
      <c r="L98" s="155"/>
    </row>
    <row r="99" spans="1:31" s="10" customFormat="1" ht="19.899999999999999" customHeight="1">
      <c r="B99" s="150"/>
      <c r="C99" s="151"/>
      <c r="D99" s="152" t="s">
        <v>102</v>
      </c>
      <c r="E99" s="153"/>
      <c r="F99" s="153"/>
      <c r="G99" s="153"/>
      <c r="H99" s="153"/>
      <c r="I99" s="153"/>
      <c r="J99" s="154">
        <f>J139</f>
        <v>0</v>
      </c>
      <c r="K99" s="151"/>
      <c r="L99" s="155"/>
    </row>
    <row r="100" spans="1:31" s="10" customFormat="1" ht="19.899999999999999" customHeight="1">
      <c r="B100" s="150"/>
      <c r="C100" s="151"/>
      <c r="D100" s="152" t="s">
        <v>103</v>
      </c>
      <c r="E100" s="153"/>
      <c r="F100" s="153"/>
      <c r="G100" s="153"/>
      <c r="H100" s="153"/>
      <c r="I100" s="153"/>
      <c r="J100" s="154">
        <f>J144</f>
        <v>0</v>
      </c>
      <c r="K100" s="151"/>
      <c r="L100" s="155"/>
    </row>
    <row r="101" spans="1:31" s="10" customFormat="1" ht="19.899999999999999" customHeight="1">
      <c r="B101" s="150"/>
      <c r="C101" s="151"/>
      <c r="D101" s="152" t="s">
        <v>104</v>
      </c>
      <c r="E101" s="153"/>
      <c r="F101" s="153"/>
      <c r="G101" s="153"/>
      <c r="H101" s="153"/>
      <c r="I101" s="153"/>
      <c r="J101" s="154">
        <f>J154</f>
        <v>0</v>
      </c>
      <c r="K101" s="151"/>
      <c r="L101" s="155"/>
    </row>
    <row r="102" spans="1:31" s="9" customFormat="1" ht="24.95" customHeight="1">
      <c r="B102" s="144"/>
      <c r="C102" s="145"/>
      <c r="D102" s="146" t="s">
        <v>105</v>
      </c>
      <c r="E102" s="147"/>
      <c r="F102" s="147"/>
      <c r="G102" s="147"/>
      <c r="H102" s="147"/>
      <c r="I102" s="147"/>
      <c r="J102" s="148">
        <f>J173</f>
        <v>0</v>
      </c>
      <c r="K102" s="145"/>
      <c r="L102" s="149"/>
    </row>
    <row r="103" spans="1:31" s="10" customFormat="1" ht="19.899999999999999" customHeight="1">
      <c r="B103" s="150"/>
      <c r="C103" s="151"/>
      <c r="D103" s="152" t="s">
        <v>106</v>
      </c>
      <c r="E103" s="153"/>
      <c r="F103" s="153"/>
      <c r="G103" s="153"/>
      <c r="H103" s="153"/>
      <c r="I103" s="153"/>
      <c r="J103" s="154">
        <f>J174</f>
        <v>0</v>
      </c>
      <c r="K103" s="151"/>
      <c r="L103" s="155"/>
    </row>
    <row r="104" spans="1:31" s="10" customFormat="1" ht="19.899999999999999" customHeight="1">
      <c r="B104" s="150"/>
      <c r="C104" s="151"/>
      <c r="D104" s="152" t="s">
        <v>107</v>
      </c>
      <c r="E104" s="153"/>
      <c r="F104" s="153"/>
      <c r="G104" s="153"/>
      <c r="H104" s="153"/>
      <c r="I104" s="153"/>
      <c r="J104" s="154">
        <f>J177</f>
        <v>0</v>
      </c>
      <c r="K104" s="151"/>
      <c r="L104" s="155"/>
    </row>
    <row r="105" spans="1:31" s="9" customFormat="1" ht="24.95" customHeight="1">
      <c r="B105" s="144"/>
      <c r="C105" s="145"/>
      <c r="D105" s="146" t="s">
        <v>108</v>
      </c>
      <c r="E105" s="147"/>
      <c r="F105" s="147"/>
      <c r="G105" s="147"/>
      <c r="H105" s="147"/>
      <c r="I105" s="147"/>
      <c r="J105" s="148">
        <f>J179</f>
        <v>0</v>
      </c>
      <c r="K105" s="145"/>
      <c r="L105" s="149"/>
    </row>
    <row r="106" spans="1:31" s="10" customFormat="1" ht="19.899999999999999" customHeight="1">
      <c r="B106" s="150"/>
      <c r="C106" s="151"/>
      <c r="D106" s="152" t="s">
        <v>109</v>
      </c>
      <c r="E106" s="153"/>
      <c r="F106" s="153"/>
      <c r="G106" s="153"/>
      <c r="H106" s="153"/>
      <c r="I106" s="153"/>
      <c r="J106" s="154">
        <f>J180</f>
        <v>0</v>
      </c>
      <c r="K106" s="151"/>
      <c r="L106" s="155"/>
    </row>
    <row r="107" spans="1:31" s="10" customFormat="1" ht="19.899999999999999" customHeight="1">
      <c r="B107" s="150"/>
      <c r="C107" s="151"/>
      <c r="D107" s="152" t="s">
        <v>110</v>
      </c>
      <c r="E107" s="153"/>
      <c r="F107" s="153"/>
      <c r="G107" s="153"/>
      <c r="H107" s="153"/>
      <c r="I107" s="153"/>
      <c r="J107" s="154">
        <f>J182</f>
        <v>0</v>
      </c>
      <c r="K107" s="151"/>
      <c r="L107" s="155"/>
    </row>
    <row r="108" spans="1:31" s="2" customFormat="1" ht="21.75" customHeight="1">
      <c r="A108" s="31"/>
      <c r="B108" s="32"/>
      <c r="C108" s="33"/>
      <c r="D108" s="33"/>
      <c r="E108" s="33"/>
      <c r="F108" s="33"/>
      <c r="G108" s="33"/>
      <c r="H108" s="33"/>
      <c r="I108" s="33"/>
      <c r="J108" s="33"/>
      <c r="K108" s="33"/>
      <c r="L108" s="48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09" spans="1:31" s="2" customFormat="1" ht="6.95" customHeight="1">
      <c r="A109" s="31"/>
      <c r="B109" s="51"/>
      <c r="C109" s="52"/>
      <c r="D109" s="52"/>
      <c r="E109" s="52"/>
      <c r="F109" s="52"/>
      <c r="G109" s="52"/>
      <c r="H109" s="52"/>
      <c r="I109" s="52"/>
      <c r="J109" s="52"/>
      <c r="K109" s="52"/>
      <c r="L109" s="48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3" spans="1:63" s="2" customFormat="1" ht="6.95" customHeight="1">
      <c r="A113" s="31"/>
      <c r="B113" s="53"/>
      <c r="C113" s="54"/>
      <c r="D113" s="54"/>
      <c r="E113" s="54"/>
      <c r="F113" s="54"/>
      <c r="G113" s="54"/>
      <c r="H113" s="54"/>
      <c r="I113" s="54"/>
      <c r="J113" s="54"/>
      <c r="K113" s="54"/>
      <c r="L113" s="48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pans="1:63" s="2" customFormat="1" ht="24.95" customHeight="1">
      <c r="A114" s="31"/>
      <c r="B114" s="32"/>
      <c r="C114" s="20" t="s">
        <v>111</v>
      </c>
      <c r="D114" s="33"/>
      <c r="E114" s="33"/>
      <c r="F114" s="33"/>
      <c r="G114" s="33"/>
      <c r="H114" s="33"/>
      <c r="I114" s="33"/>
      <c r="J114" s="33"/>
      <c r="K114" s="33"/>
      <c r="L114" s="48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pans="1:63" s="2" customFormat="1" ht="6.95" customHeight="1">
      <c r="A115" s="31"/>
      <c r="B115" s="32"/>
      <c r="C115" s="33"/>
      <c r="D115" s="33"/>
      <c r="E115" s="33"/>
      <c r="F115" s="33"/>
      <c r="G115" s="33"/>
      <c r="H115" s="33"/>
      <c r="I115" s="33"/>
      <c r="J115" s="33"/>
      <c r="K115" s="33"/>
      <c r="L115" s="48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pans="1:63" s="2" customFormat="1" ht="12" customHeight="1">
      <c r="A116" s="31"/>
      <c r="B116" s="32"/>
      <c r="C116" s="26" t="s">
        <v>16</v>
      </c>
      <c r="D116" s="33"/>
      <c r="E116" s="33"/>
      <c r="F116" s="33"/>
      <c r="G116" s="33"/>
      <c r="H116" s="33"/>
      <c r="I116" s="33"/>
      <c r="J116" s="33"/>
      <c r="K116" s="33"/>
      <c r="L116" s="48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pans="1:63" s="2" customFormat="1" ht="26.25" customHeight="1">
      <c r="A117" s="31"/>
      <c r="B117" s="32"/>
      <c r="C117" s="33"/>
      <c r="D117" s="33"/>
      <c r="E117" s="264" t="str">
        <f>E7</f>
        <v>Odstraňování postradatelných objektů SŽ – Demolice (obvod OŘ Praha) - Liblice</v>
      </c>
      <c r="F117" s="265"/>
      <c r="G117" s="265"/>
      <c r="H117" s="265"/>
      <c r="I117" s="33"/>
      <c r="J117" s="33"/>
      <c r="K117" s="33"/>
      <c r="L117" s="48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pans="1:63" s="2" customFormat="1" ht="12" customHeight="1">
      <c r="A118" s="31"/>
      <c r="B118" s="32"/>
      <c r="C118" s="26" t="s">
        <v>93</v>
      </c>
      <c r="D118" s="33"/>
      <c r="E118" s="33"/>
      <c r="F118" s="33"/>
      <c r="G118" s="33"/>
      <c r="H118" s="33"/>
      <c r="I118" s="33"/>
      <c r="J118" s="33"/>
      <c r="K118" s="33"/>
      <c r="L118" s="48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</row>
    <row r="119" spans="1:63" s="2" customFormat="1" ht="16.5" customHeight="1">
      <c r="A119" s="31"/>
      <c r="B119" s="32"/>
      <c r="C119" s="33"/>
      <c r="D119" s="33"/>
      <c r="E119" s="235" t="str">
        <f>E9</f>
        <v>SO.01 - strážní domek č. 22, čp. 116 (5000101424)</v>
      </c>
      <c r="F119" s="266"/>
      <c r="G119" s="266"/>
      <c r="H119" s="266"/>
      <c r="I119" s="33"/>
      <c r="J119" s="33"/>
      <c r="K119" s="33"/>
      <c r="L119" s="48"/>
      <c r="S119" s="31"/>
      <c r="T119" s="31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</row>
    <row r="120" spans="1:63" s="2" customFormat="1" ht="6.95" customHeight="1">
      <c r="A120" s="31"/>
      <c r="B120" s="32"/>
      <c r="C120" s="33"/>
      <c r="D120" s="33"/>
      <c r="E120" s="33"/>
      <c r="F120" s="33"/>
      <c r="G120" s="33"/>
      <c r="H120" s="33"/>
      <c r="I120" s="33"/>
      <c r="J120" s="33"/>
      <c r="K120" s="33"/>
      <c r="L120" s="48"/>
      <c r="S120" s="31"/>
      <c r="T120" s="31"/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</row>
    <row r="121" spans="1:63" s="2" customFormat="1" ht="12" customHeight="1">
      <c r="A121" s="31"/>
      <c r="B121" s="32"/>
      <c r="C121" s="26" t="s">
        <v>20</v>
      </c>
      <c r="D121" s="33"/>
      <c r="E121" s="33"/>
      <c r="F121" s="24" t="str">
        <f>F12</f>
        <v>Liblice</v>
      </c>
      <c r="G121" s="33"/>
      <c r="H121" s="33"/>
      <c r="I121" s="26" t="s">
        <v>22</v>
      </c>
      <c r="J121" s="63" t="str">
        <f>IF(J12="","",J12)</f>
        <v>9. 2. 2024</v>
      </c>
      <c r="K121" s="33"/>
      <c r="L121" s="48"/>
      <c r="S121" s="31"/>
      <c r="T121" s="31"/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</row>
    <row r="122" spans="1:63" s="2" customFormat="1" ht="6.95" customHeight="1">
      <c r="A122" s="31"/>
      <c r="B122" s="32"/>
      <c r="C122" s="33"/>
      <c r="D122" s="33"/>
      <c r="E122" s="33"/>
      <c r="F122" s="33"/>
      <c r="G122" s="33"/>
      <c r="H122" s="33"/>
      <c r="I122" s="33"/>
      <c r="J122" s="33"/>
      <c r="K122" s="33"/>
      <c r="L122" s="48"/>
      <c r="S122" s="31"/>
      <c r="T122" s="31"/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</row>
    <row r="123" spans="1:63" s="2" customFormat="1" ht="15.2" customHeight="1">
      <c r="A123" s="31"/>
      <c r="B123" s="32"/>
      <c r="C123" s="26" t="s">
        <v>24</v>
      </c>
      <c r="D123" s="33"/>
      <c r="E123" s="33"/>
      <c r="F123" s="24" t="str">
        <f>E15</f>
        <v>Správa železnic, státní organizace</v>
      </c>
      <c r="G123" s="33"/>
      <c r="H123" s="33"/>
      <c r="I123" s="26" t="s">
        <v>32</v>
      </c>
      <c r="J123" s="29" t="str">
        <f>E21</f>
        <v xml:space="preserve"> </v>
      </c>
      <c r="K123" s="33"/>
      <c r="L123" s="48"/>
      <c r="S123" s="31"/>
      <c r="T123" s="31"/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</row>
    <row r="124" spans="1:63" s="2" customFormat="1" ht="15.2" customHeight="1">
      <c r="A124" s="31"/>
      <c r="B124" s="32"/>
      <c r="C124" s="26" t="s">
        <v>30</v>
      </c>
      <c r="D124" s="33"/>
      <c r="E124" s="33"/>
      <c r="F124" s="24" t="str">
        <f>IF(E18="","",E18)</f>
        <v>Vyplň údaj</v>
      </c>
      <c r="G124" s="33"/>
      <c r="H124" s="33"/>
      <c r="I124" s="26" t="s">
        <v>35</v>
      </c>
      <c r="J124" s="29" t="str">
        <f>E24</f>
        <v>L. Malý</v>
      </c>
      <c r="K124" s="33"/>
      <c r="L124" s="48"/>
      <c r="S124" s="31"/>
      <c r="T124" s="31"/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</row>
    <row r="125" spans="1:63" s="2" customFormat="1" ht="10.35" customHeight="1">
      <c r="A125" s="31"/>
      <c r="B125" s="32"/>
      <c r="C125" s="33"/>
      <c r="D125" s="33"/>
      <c r="E125" s="33"/>
      <c r="F125" s="33"/>
      <c r="G125" s="33"/>
      <c r="H125" s="33"/>
      <c r="I125" s="33"/>
      <c r="J125" s="33"/>
      <c r="K125" s="33"/>
      <c r="L125" s="48"/>
      <c r="S125" s="31"/>
      <c r="T125" s="31"/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</row>
    <row r="126" spans="1:63" s="11" customFormat="1" ht="29.25" customHeight="1">
      <c r="A126" s="156"/>
      <c r="B126" s="157"/>
      <c r="C126" s="158" t="s">
        <v>112</v>
      </c>
      <c r="D126" s="159" t="s">
        <v>63</v>
      </c>
      <c r="E126" s="159" t="s">
        <v>59</v>
      </c>
      <c r="F126" s="159" t="s">
        <v>60</v>
      </c>
      <c r="G126" s="159" t="s">
        <v>113</v>
      </c>
      <c r="H126" s="159" t="s">
        <v>114</v>
      </c>
      <c r="I126" s="159" t="s">
        <v>115</v>
      </c>
      <c r="J126" s="159" t="s">
        <v>97</v>
      </c>
      <c r="K126" s="160" t="s">
        <v>116</v>
      </c>
      <c r="L126" s="161"/>
      <c r="M126" s="72" t="s">
        <v>1</v>
      </c>
      <c r="N126" s="73" t="s">
        <v>42</v>
      </c>
      <c r="O126" s="73" t="s">
        <v>117</v>
      </c>
      <c r="P126" s="73" t="s">
        <v>118</v>
      </c>
      <c r="Q126" s="73" t="s">
        <v>119</v>
      </c>
      <c r="R126" s="73" t="s">
        <v>120</v>
      </c>
      <c r="S126" s="73" t="s">
        <v>121</v>
      </c>
      <c r="T126" s="74" t="s">
        <v>122</v>
      </c>
      <c r="U126" s="156"/>
      <c r="V126" s="156"/>
      <c r="W126" s="156"/>
      <c r="X126" s="156"/>
      <c r="Y126" s="156"/>
      <c r="Z126" s="156"/>
      <c r="AA126" s="156"/>
      <c r="AB126" s="156"/>
      <c r="AC126" s="156"/>
      <c r="AD126" s="156"/>
      <c r="AE126" s="156"/>
    </row>
    <row r="127" spans="1:63" s="2" customFormat="1" ht="22.9" customHeight="1">
      <c r="A127" s="31"/>
      <c r="B127" s="32"/>
      <c r="C127" s="79" t="s">
        <v>123</v>
      </c>
      <c r="D127" s="33"/>
      <c r="E127" s="33"/>
      <c r="F127" s="33"/>
      <c r="G127" s="33"/>
      <c r="H127" s="33"/>
      <c r="I127" s="33"/>
      <c r="J127" s="162">
        <f>BK127</f>
        <v>0</v>
      </c>
      <c r="K127" s="33"/>
      <c r="L127" s="36"/>
      <c r="M127" s="75"/>
      <c r="N127" s="163"/>
      <c r="O127" s="76"/>
      <c r="P127" s="164">
        <f>P128+P173+P179</f>
        <v>0</v>
      </c>
      <c r="Q127" s="76"/>
      <c r="R127" s="164">
        <f>R128+R173+R179</f>
        <v>103.77087209999999</v>
      </c>
      <c r="S127" s="76"/>
      <c r="T127" s="165">
        <f>T128+T173+T179</f>
        <v>718.57339800000011</v>
      </c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  <c r="AT127" s="14" t="s">
        <v>77</v>
      </c>
      <c r="AU127" s="14" t="s">
        <v>99</v>
      </c>
      <c r="BK127" s="166">
        <f>BK128+BK173+BK179</f>
        <v>0</v>
      </c>
    </row>
    <row r="128" spans="1:63" s="12" customFormat="1" ht="25.9" customHeight="1">
      <c r="B128" s="167"/>
      <c r="C128" s="168"/>
      <c r="D128" s="169" t="s">
        <v>77</v>
      </c>
      <c r="E128" s="170" t="s">
        <v>124</v>
      </c>
      <c r="F128" s="170" t="s">
        <v>125</v>
      </c>
      <c r="G128" s="168"/>
      <c r="H128" s="168"/>
      <c r="I128" s="171"/>
      <c r="J128" s="172">
        <f>BK128</f>
        <v>0</v>
      </c>
      <c r="K128" s="168"/>
      <c r="L128" s="173"/>
      <c r="M128" s="174"/>
      <c r="N128" s="175"/>
      <c r="O128" s="175"/>
      <c r="P128" s="176">
        <f>P129+P139+P144+P154</f>
        <v>0</v>
      </c>
      <c r="Q128" s="175"/>
      <c r="R128" s="176">
        <f>R129+R139+R144+R154</f>
        <v>103.75543209999999</v>
      </c>
      <c r="S128" s="175"/>
      <c r="T128" s="177">
        <f>T129+T139+T144+T154</f>
        <v>717.18756000000008</v>
      </c>
      <c r="AR128" s="178" t="s">
        <v>86</v>
      </c>
      <c r="AT128" s="179" t="s">
        <v>77</v>
      </c>
      <c r="AU128" s="179" t="s">
        <v>78</v>
      </c>
      <c r="AY128" s="178" t="s">
        <v>126</v>
      </c>
      <c r="BK128" s="180">
        <f>BK129+BK139+BK144+BK154</f>
        <v>0</v>
      </c>
    </row>
    <row r="129" spans="1:65" s="12" customFormat="1" ht="22.9" customHeight="1">
      <c r="B129" s="167"/>
      <c r="C129" s="168"/>
      <c r="D129" s="169" t="s">
        <v>77</v>
      </c>
      <c r="E129" s="181" t="s">
        <v>86</v>
      </c>
      <c r="F129" s="181" t="s">
        <v>127</v>
      </c>
      <c r="G129" s="168"/>
      <c r="H129" s="168"/>
      <c r="I129" s="171"/>
      <c r="J129" s="182">
        <f>BK129</f>
        <v>0</v>
      </c>
      <c r="K129" s="168"/>
      <c r="L129" s="173"/>
      <c r="M129" s="174"/>
      <c r="N129" s="175"/>
      <c r="O129" s="175"/>
      <c r="P129" s="176">
        <f>SUM(P130:P138)</f>
        <v>0</v>
      </c>
      <c r="Q129" s="175"/>
      <c r="R129" s="176">
        <f>SUM(R130:R138)</f>
        <v>102.6</v>
      </c>
      <c r="S129" s="175"/>
      <c r="T129" s="177">
        <f>SUM(T130:T138)</f>
        <v>9</v>
      </c>
      <c r="AR129" s="178" t="s">
        <v>86</v>
      </c>
      <c r="AT129" s="179" t="s">
        <v>77</v>
      </c>
      <c r="AU129" s="179" t="s">
        <v>86</v>
      </c>
      <c r="AY129" s="178" t="s">
        <v>126</v>
      </c>
      <c r="BK129" s="180">
        <f>SUM(BK130:BK138)</f>
        <v>0</v>
      </c>
    </row>
    <row r="130" spans="1:65" s="2" customFormat="1" ht="21.75" customHeight="1">
      <c r="A130" s="31"/>
      <c r="B130" s="32"/>
      <c r="C130" s="183" t="s">
        <v>86</v>
      </c>
      <c r="D130" s="183" t="s">
        <v>128</v>
      </c>
      <c r="E130" s="184" t="s">
        <v>129</v>
      </c>
      <c r="F130" s="185" t="s">
        <v>130</v>
      </c>
      <c r="G130" s="186" t="s">
        <v>131</v>
      </c>
      <c r="H130" s="187">
        <v>80</v>
      </c>
      <c r="I130" s="188"/>
      <c r="J130" s="189">
        <f t="shared" ref="J130:J138" si="0">ROUND(I130*H130,2)</f>
        <v>0</v>
      </c>
      <c r="K130" s="185" t="s">
        <v>132</v>
      </c>
      <c r="L130" s="36"/>
      <c r="M130" s="190" t="s">
        <v>1</v>
      </c>
      <c r="N130" s="191" t="s">
        <v>43</v>
      </c>
      <c r="O130" s="68"/>
      <c r="P130" s="192">
        <f t="shared" ref="P130:P138" si="1">O130*H130</f>
        <v>0</v>
      </c>
      <c r="Q130" s="192">
        <v>0</v>
      </c>
      <c r="R130" s="192">
        <f t="shared" ref="R130:R138" si="2">Q130*H130</f>
        <v>0</v>
      </c>
      <c r="S130" s="192">
        <v>0</v>
      </c>
      <c r="T130" s="193">
        <f t="shared" ref="T130:T138" si="3">S130*H130</f>
        <v>0</v>
      </c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  <c r="AR130" s="194" t="s">
        <v>133</v>
      </c>
      <c r="AT130" s="194" t="s">
        <v>128</v>
      </c>
      <c r="AU130" s="194" t="s">
        <v>88</v>
      </c>
      <c r="AY130" s="14" t="s">
        <v>126</v>
      </c>
      <c r="BE130" s="195">
        <f t="shared" ref="BE130:BE138" si="4">IF(N130="základní",J130,0)</f>
        <v>0</v>
      </c>
      <c r="BF130" s="195">
        <f t="shared" ref="BF130:BF138" si="5">IF(N130="snížená",J130,0)</f>
        <v>0</v>
      </c>
      <c r="BG130" s="195">
        <f t="shared" ref="BG130:BG138" si="6">IF(N130="zákl. přenesená",J130,0)</f>
        <v>0</v>
      </c>
      <c r="BH130" s="195">
        <f t="shared" ref="BH130:BH138" si="7">IF(N130="sníž. přenesená",J130,0)</f>
        <v>0</v>
      </c>
      <c r="BI130" s="195">
        <f t="shared" ref="BI130:BI138" si="8">IF(N130="nulová",J130,0)</f>
        <v>0</v>
      </c>
      <c r="BJ130" s="14" t="s">
        <v>86</v>
      </c>
      <c r="BK130" s="195">
        <f t="shared" ref="BK130:BK138" si="9">ROUND(I130*H130,2)</f>
        <v>0</v>
      </c>
      <c r="BL130" s="14" t="s">
        <v>133</v>
      </c>
      <c r="BM130" s="194" t="s">
        <v>134</v>
      </c>
    </row>
    <row r="131" spans="1:65" s="2" customFormat="1" ht="33" customHeight="1">
      <c r="A131" s="31"/>
      <c r="B131" s="32"/>
      <c r="C131" s="183" t="s">
        <v>88</v>
      </c>
      <c r="D131" s="183" t="s">
        <v>128</v>
      </c>
      <c r="E131" s="184" t="s">
        <v>135</v>
      </c>
      <c r="F131" s="185" t="s">
        <v>136</v>
      </c>
      <c r="G131" s="186" t="s">
        <v>131</v>
      </c>
      <c r="H131" s="187">
        <v>20</v>
      </c>
      <c r="I131" s="188"/>
      <c r="J131" s="189">
        <f t="shared" si="0"/>
        <v>0</v>
      </c>
      <c r="K131" s="185" t="s">
        <v>132</v>
      </c>
      <c r="L131" s="36"/>
      <c r="M131" s="190" t="s">
        <v>1</v>
      </c>
      <c r="N131" s="191" t="s">
        <v>43</v>
      </c>
      <c r="O131" s="68"/>
      <c r="P131" s="192">
        <f t="shared" si="1"/>
        <v>0</v>
      </c>
      <c r="Q131" s="192">
        <v>0</v>
      </c>
      <c r="R131" s="192">
        <f t="shared" si="2"/>
        <v>0</v>
      </c>
      <c r="S131" s="192">
        <v>0</v>
      </c>
      <c r="T131" s="193">
        <f t="shared" si="3"/>
        <v>0</v>
      </c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  <c r="AR131" s="194" t="s">
        <v>133</v>
      </c>
      <c r="AT131" s="194" t="s">
        <v>128</v>
      </c>
      <c r="AU131" s="194" t="s">
        <v>88</v>
      </c>
      <c r="AY131" s="14" t="s">
        <v>126</v>
      </c>
      <c r="BE131" s="195">
        <f t="shared" si="4"/>
        <v>0</v>
      </c>
      <c r="BF131" s="195">
        <f t="shared" si="5"/>
        <v>0</v>
      </c>
      <c r="BG131" s="195">
        <f t="shared" si="6"/>
        <v>0</v>
      </c>
      <c r="BH131" s="195">
        <f t="shared" si="7"/>
        <v>0</v>
      </c>
      <c r="BI131" s="195">
        <f t="shared" si="8"/>
        <v>0</v>
      </c>
      <c r="BJ131" s="14" t="s">
        <v>86</v>
      </c>
      <c r="BK131" s="195">
        <f t="shared" si="9"/>
        <v>0</v>
      </c>
      <c r="BL131" s="14" t="s">
        <v>133</v>
      </c>
      <c r="BM131" s="194" t="s">
        <v>137</v>
      </c>
    </row>
    <row r="132" spans="1:65" s="2" customFormat="1" ht="24.2" customHeight="1">
      <c r="A132" s="31"/>
      <c r="B132" s="32"/>
      <c r="C132" s="183" t="s">
        <v>138</v>
      </c>
      <c r="D132" s="183" t="s">
        <v>128</v>
      </c>
      <c r="E132" s="184" t="s">
        <v>139</v>
      </c>
      <c r="F132" s="185" t="s">
        <v>140</v>
      </c>
      <c r="G132" s="186" t="s">
        <v>131</v>
      </c>
      <c r="H132" s="187">
        <v>50</v>
      </c>
      <c r="I132" s="188"/>
      <c r="J132" s="189">
        <f t="shared" si="0"/>
        <v>0</v>
      </c>
      <c r="K132" s="185" t="s">
        <v>132</v>
      </c>
      <c r="L132" s="36"/>
      <c r="M132" s="190" t="s">
        <v>1</v>
      </c>
      <c r="N132" s="191" t="s">
        <v>43</v>
      </c>
      <c r="O132" s="68"/>
      <c r="P132" s="192">
        <f t="shared" si="1"/>
        <v>0</v>
      </c>
      <c r="Q132" s="192">
        <v>0</v>
      </c>
      <c r="R132" s="192">
        <f t="shared" si="2"/>
        <v>0</v>
      </c>
      <c r="S132" s="192">
        <v>0.18</v>
      </c>
      <c r="T132" s="193">
        <f t="shared" si="3"/>
        <v>9</v>
      </c>
      <c r="U132" s="31"/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  <c r="AR132" s="194" t="s">
        <v>133</v>
      </c>
      <c r="AT132" s="194" t="s">
        <v>128</v>
      </c>
      <c r="AU132" s="194" t="s">
        <v>88</v>
      </c>
      <c r="AY132" s="14" t="s">
        <v>126</v>
      </c>
      <c r="BE132" s="195">
        <f t="shared" si="4"/>
        <v>0</v>
      </c>
      <c r="BF132" s="195">
        <f t="shared" si="5"/>
        <v>0</v>
      </c>
      <c r="BG132" s="195">
        <f t="shared" si="6"/>
        <v>0</v>
      </c>
      <c r="BH132" s="195">
        <f t="shared" si="7"/>
        <v>0</v>
      </c>
      <c r="BI132" s="195">
        <f t="shared" si="8"/>
        <v>0</v>
      </c>
      <c r="BJ132" s="14" t="s">
        <v>86</v>
      </c>
      <c r="BK132" s="195">
        <f t="shared" si="9"/>
        <v>0</v>
      </c>
      <c r="BL132" s="14" t="s">
        <v>133</v>
      </c>
      <c r="BM132" s="194" t="s">
        <v>141</v>
      </c>
    </row>
    <row r="133" spans="1:65" s="2" customFormat="1" ht="33" customHeight="1">
      <c r="A133" s="31"/>
      <c r="B133" s="32"/>
      <c r="C133" s="183" t="s">
        <v>133</v>
      </c>
      <c r="D133" s="183" t="s">
        <v>128</v>
      </c>
      <c r="E133" s="184" t="s">
        <v>142</v>
      </c>
      <c r="F133" s="185" t="s">
        <v>143</v>
      </c>
      <c r="G133" s="186" t="s">
        <v>144</v>
      </c>
      <c r="H133" s="187">
        <v>57</v>
      </c>
      <c r="I133" s="188"/>
      <c r="J133" s="189">
        <f t="shared" si="0"/>
        <v>0</v>
      </c>
      <c r="K133" s="185" t="s">
        <v>132</v>
      </c>
      <c r="L133" s="36"/>
      <c r="M133" s="190" t="s">
        <v>1</v>
      </c>
      <c r="N133" s="191" t="s">
        <v>43</v>
      </c>
      <c r="O133" s="68"/>
      <c r="P133" s="192">
        <f t="shared" si="1"/>
        <v>0</v>
      </c>
      <c r="Q133" s="192">
        <v>0</v>
      </c>
      <c r="R133" s="192">
        <f t="shared" si="2"/>
        <v>0</v>
      </c>
      <c r="S133" s="192">
        <v>0</v>
      </c>
      <c r="T133" s="193">
        <f t="shared" si="3"/>
        <v>0</v>
      </c>
      <c r="U133" s="31"/>
      <c r="V133" s="31"/>
      <c r="W133" s="31"/>
      <c r="X133" s="31"/>
      <c r="Y133" s="31"/>
      <c r="Z133" s="31"/>
      <c r="AA133" s="31"/>
      <c r="AB133" s="31"/>
      <c r="AC133" s="31"/>
      <c r="AD133" s="31"/>
      <c r="AE133" s="31"/>
      <c r="AR133" s="194" t="s">
        <v>133</v>
      </c>
      <c r="AT133" s="194" t="s">
        <v>128</v>
      </c>
      <c r="AU133" s="194" t="s">
        <v>88</v>
      </c>
      <c r="AY133" s="14" t="s">
        <v>126</v>
      </c>
      <c r="BE133" s="195">
        <f t="shared" si="4"/>
        <v>0</v>
      </c>
      <c r="BF133" s="195">
        <f t="shared" si="5"/>
        <v>0</v>
      </c>
      <c r="BG133" s="195">
        <f t="shared" si="6"/>
        <v>0</v>
      </c>
      <c r="BH133" s="195">
        <f t="shared" si="7"/>
        <v>0</v>
      </c>
      <c r="BI133" s="195">
        <f t="shared" si="8"/>
        <v>0</v>
      </c>
      <c r="BJ133" s="14" t="s">
        <v>86</v>
      </c>
      <c r="BK133" s="195">
        <f t="shared" si="9"/>
        <v>0</v>
      </c>
      <c r="BL133" s="14" t="s">
        <v>133</v>
      </c>
      <c r="BM133" s="194" t="s">
        <v>145</v>
      </c>
    </row>
    <row r="134" spans="1:65" s="2" customFormat="1" ht="37.9" customHeight="1">
      <c r="A134" s="31"/>
      <c r="B134" s="32"/>
      <c r="C134" s="183" t="s">
        <v>146</v>
      </c>
      <c r="D134" s="183" t="s">
        <v>128</v>
      </c>
      <c r="E134" s="184" t="s">
        <v>147</v>
      </c>
      <c r="F134" s="185" t="s">
        <v>148</v>
      </c>
      <c r="G134" s="186" t="s">
        <v>144</v>
      </c>
      <c r="H134" s="187">
        <v>57</v>
      </c>
      <c r="I134" s="188"/>
      <c r="J134" s="189">
        <f t="shared" si="0"/>
        <v>0</v>
      </c>
      <c r="K134" s="185" t="s">
        <v>132</v>
      </c>
      <c r="L134" s="36"/>
      <c r="M134" s="190" t="s">
        <v>1</v>
      </c>
      <c r="N134" s="191" t="s">
        <v>43</v>
      </c>
      <c r="O134" s="68"/>
      <c r="P134" s="192">
        <f t="shared" si="1"/>
        <v>0</v>
      </c>
      <c r="Q134" s="192">
        <v>0</v>
      </c>
      <c r="R134" s="192">
        <f t="shared" si="2"/>
        <v>0</v>
      </c>
      <c r="S134" s="192">
        <v>0</v>
      </c>
      <c r="T134" s="193">
        <f t="shared" si="3"/>
        <v>0</v>
      </c>
      <c r="U134" s="31"/>
      <c r="V134" s="31"/>
      <c r="W134" s="31"/>
      <c r="X134" s="31"/>
      <c r="Y134" s="31"/>
      <c r="Z134" s="31"/>
      <c r="AA134" s="31"/>
      <c r="AB134" s="31"/>
      <c r="AC134" s="31"/>
      <c r="AD134" s="31"/>
      <c r="AE134" s="31"/>
      <c r="AR134" s="194" t="s">
        <v>133</v>
      </c>
      <c r="AT134" s="194" t="s">
        <v>128</v>
      </c>
      <c r="AU134" s="194" t="s">
        <v>88</v>
      </c>
      <c r="AY134" s="14" t="s">
        <v>126</v>
      </c>
      <c r="BE134" s="195">
        <f t="shared" si="4"/>
        <v>0</v>
      </c>
      <c r="BF134" s="195">
        <f t="shared" si="5"/>
        <v>0</v>
      </c>
      <c r="BG134" s="195">
        <f t="shared" si="6"/>
        <v>0</v>
      </c>
      <c r="BH134" s="195">
        <f t="shared" si="7"/>
        <v>0</v>
      </c>
      <c r="BI134" s="195">
        <f t="shared" si="8"/>
        <v>0</v>
      </c>
      <c r="BJ134" s="14" t="s">
        <v>86</v>
      </c>
      <c r="BK134" s="195">
        <f t="shared" si="9"/>
        <v>0</v>
      </c>
      <c r="BL134" s="14" t="s">
        <v>133</v>
      </c>
      <c r="BM134" s="194" t="s">
        <v>149</v>
      </c>
    </row>
    <row r="135" spans="1:65" s="2" customFormat="1" ht="37.9" customHeight="1">
      <c r="A135" s="31"/>
      <c r="B135" s="32"/>
      <c r="C135" s="183" t="s">
        <v>150</v>
      </c>
      <c r="D135" s="183" t="s">
        <v>128</v>
      </c>
      <c r="E135" s="184" t="s">
        <v>151</v>
      </c>
      <c r="F135" s="185" t="s">
        <v>152</v>
      </c>
      <c r="G135" s="186" t="s">
        <v>144</v>
      </c>
      <c r="H135" s="187">
        <v>570</v>
      </c>
      <c r="I135" s="188"/>
      <c r="J135" s="189">
        <f t="shared" si="0"/>
        <v>0</v>
      </c>
      <c r="K135" s="185" t="s">
        <v>132</v>
      </c>
      <c r="L135" s="36"/>
      <c r="M135" s="190" t="s">
        <v>1</v>
      </c>
      <c r="N135" s="191" t="s">
        <v>43</v>
      </c>
      <c r="O135" s="68"/>
      <c r="P135" s="192">
        <f t="shared" si="1"/>
        <v>0</v>
      </c>
      <c r="Q135" s="192">
        <v>0</v>
      </c>
      <c r="R135" s="192">
        <f t="shared" si="2"/>
        <v>0</v>
      </c>
      <c r="S135" s="192">
        <v>0</v>
      </c>
      <c r="T135" s="193">
        <f t="shared" si="3"/>
        <v>0</v>
      </c>
      <c r="U135" s="31"/>
      <c r="V135" s="31"/>
      <c r="W135" s="31"/>
      <c r="X135" s="31"/>
      <c r="Y135" s="31"/>
      <c r="Z135" s="31"/>
      <c r="AA135" s="31"/>
      <c r="AB135" s="31"/>
      <c r="AC135" s="31"/>
      <c r="AD135" s="31"/>
      <c r="AE135" s="31"/>
      <c r="AR135" s="194" t="s">
        <v>133</v>
      </c>
      <c r="AT135" s="194" t="s">
        <v>128</v>
      </c>
      <c r="AU135" s="194" t="s">
        <v>88</v>
      </c>
      <c r="AY135" s="14" t="s">
        <v>126</v>
      </c>
      <c r="BE135" s="195">
        <f t="shared" si="4"/>
        <v>0</v>
      </c>
      <c r="BF135" s="195">
        <f t="shared" si="5"/>
        <v>0</v>
      </c>
      <c r="BG135" s="195">
        <f t="shared" si="6"/>
        <v>0</v>
      </c>
      <c r="BH135" s="195">
        <f t="shared" si="7"/>
        <v>0</v>
      </c>
      <c r="BI135" s="195">
        <f t="shared" si="8"/>
        <v>0</v>
      </c>
      <c r="BJ135" s="14" t="s">
        <v>86</v>
      </c>
      <c r="BK135" s="195">
        <f t="shared" si="9"/>
        <v>0</v>
      </c>
      <c r="BL135" s="14" t="s">
        <v>133</v>
      </c>
      <c r="BM135" s="194" t="s">
        <v>153</v>
      </c>
    </row>
    <row r="136" spans="1:65" s="2" customFormat="1" ht="37.9" customHeight="1">
      <c r="A136" s="31"/>
      <c r="B136" s="32"/>
      <c r="C136" s="183" t="s">
        <v>154</v>
      </c>
      <c r="D136" s="183" t="s">
        <v>128</v>
      </c>
      <c r="E136" s="184" t="s">
        <v>155</v>
      </c>
      <c r="F136" s="185" t="s">
        <v>156</v>
      </c>
      <c r="G136" s="186" t="s">
        <v>131</v>
      </c>
      <c r="H136" s="187">
        <v>190</v>
      </c>
      <c r="I136" s="188"/>
      <c r="J136" s="189">
        <f t="shared" si="0"/>
        <v>0</v>
      </c>
      <c r="K136" s="185" t="s">
        <v>132</v>
      </c>
      <c r="L136" s="36"/>
      <c r="M136" s="190" t="s">
        <v>1</v>
      </c>
      <c r="N136" s="191" t="s">
        <v>43</v>
      </c>
      <c r="O136" s="68"/>
      <c r="P136" s="192">
        <f t="shared" si="1"/>
        <v>0</v>
      </c>
      <c r="Q136" s="192">
        <v>0</v>
      </c>
      <c r="R136" s="192">
        <f t="shared" si="2"/>
        <v>0</v>
      </c>
      <c r="S136" s="192">
        <v>0</v>
      </c>
      <c r="T136" s="193">
        <f t="shared" si="3"/>
        <v>0</v>
      </c>
      <c r="U136" s="31"/>
      <c r="V136" s="31"/>
      <c r="W136" s="31"/>
      <c r="X136" s="31"/>
      <c r="Y136" s="31"/>
      <c r="Z136" s="31"/>
      <c r="AA136" s="31"/>
      <c r="AB136" s="31"/>
      <c r="AC136" s="31"/>
      <c r="AD136" s="31"/>
      <c r="AE136" s="31"/>
      <c r="AR136" s="194" t="s">
        <v>133</v>
      </c>
      <c r="AT136" s="194" t="s">
        <v>128</v>
      </c>
      <c r="AU136" s="194" t="s">
        <v>88</v>
      </c>
      <c r="AY136" s="14" t="s">
        <v>126</v>
      </c>
      <c r="BE136" s="195">
        <f t="shared" si="4"/>
        <v>0</v>
      </c>
      <c r="BF136" s="195">
        <f t="shared" si="5"/>
        <v>0</v>
      </c>
      <c r="BG136" s="195">
        <f t="shared" si="6"/>
        <v>0</v>
      </c>
      <c r="BH136" s="195">
        <f t="shared" si="7"/>
        <v>0</v>
      </c>
      <c r="BI136" s="195">
        <f t="shared" si="8"/>
        <v>0</v>
      </c>
      <c r="BJ136" s="14" t="s">
        <v>86</v>
      </c>
      <c r="BK136" s="195">
        <f t="shared" si="9"/>
        <v>0</v>
      </c>
      <c r="BL136" s="14" t="s">
        <v>133</v>
      </c>
      <c r="BM136" s="194" t="s">
        <v>157</v>
      </c>
    </row>
    <row r="137" spans="1:65" s="2" customFormat="1" ht="16.5" customHeight="1">
      <c r="A137" s="31"/>
      <c r="B137" s="32"/>
      <c r="C137" s="196" t="s">
        <v>158</v>
      </c>
      <c r="D137" s="196" t="s">
        <v>159</v>
      </c>
      <c r="E137" s="197" t="s">
        <v>160</v>
      </c>
      <c r="F137" s="198" t="s">
        <v>161</v>
      </c>
      <c r="G137" s="199" t="s">
        <v>162</v>
      </c>
      <c r="H137" s="200">
        <v>102.6</v>
      </c>
      <c r="I137" s="201"/>
      <c r="J137" s="202">
        <f t="shared" si="0"/>
        <v>0</v>
      </c>
      <c r="K137" s="198" t="s">
        <v>132</v>
      </c>
      <c r="L137" s="203"/>
      <c r="M137" s="204" t="s">
        <v>1</v>
      </c>
      <c r="N137" s="205" t="s">
        <v>43</v>
      </c>
      <c r="O137" s="68"/>
      <c r="P137" s="192">
        <f t="shared" si="1"/>
        <v>0</v>
      </c>
      <c r="Q137" s="192">
        <v>1</v>
      </c>
      <c r="R137" s="192">
        <f t="shared" si="2"/>
        <v>102.6</v>
      </c>
      <c r="S137" s="192">
        <v>0</v>
      </c>
      <c r="T137" s="193">
        <f t="shared" si="3"/>
        <v>0</v>
      </c>
      <c r="U137" s="31"/>
      <c r="V137" s="31"/>
      <c r="W137" s="31"/>
      <c r="X137" s="31"/>
      <c r="Y137" s="31"/>
      <c r="Z137" s="31"/>
      <c r="AA137" s="31"/>
      <c r="AB137" s="31"/>
      <c r="AC137" s="31"/>
      <c r="AD137" s="31"/>
      <c r="AE137" s="31"/>
      <c r="AR137" s="194" t="s">
        <v>158</v>
      </c>
      <c r="AT137" s="194" t="s">
        <v>159</v>
      </c>
      <c r="AU137" s="194" t="s">
        <v>88</v>
      </c>
      <c r="AY137" s="14" t="s">
        <v>126</v>
      </c>
      <c r="BE137" s="195">
        <f t="shared" si="4"/>
        <v>0</v>
      </c>
      <c r="BF137" s="195">
        <f t="shared" si="5"/>
        <v>0</v>
      </c>
      <c r="BG137" s="195">
        <f t="shared" si="6"/>
        <v>0</v>
      </c>
      <c r="BH137" s="195">
        <f t="shared" si="7"/>
        <v>0</v>
      </c>
      <c r="BI137" s="195">
        <f t="shared" si="8"/>
        <v>0</v>
      </c>
      <c r="BJ137" s="14" t="s">
        <v>86</v>
      </c>
      <c r="BK137" s="195">
        <f t="shared" si="9"/>
        <v>0</v>
      </c>
      <c r="BL137" s="14" t="s">
        <v>133</v>
      </c>
      <c r="BM137" s="194" t="s">
        <v>163</v>
      </c>
    </row>
    <row r="138" spans="1:65" s="2" customFormat="1" ht="24.2" customHeight="1">
      <c r="A138" s="31"/>
      <c r="B138" s="32"/>
      <c r="C138" s="183" t="s">
        <v>164</v>
      </c>
      <c r="D138" s="183" t="s">
        <v>128</v>
      </c>
      <c r="E138" s="184" t="s">
        <v>165</v>
      </c>
      <c r="F138" s="185" t="s">
        <v>166</v>
      </c>
      <c r="G138" s="186" t="s">
        <v>131</v>
      </c>
      <c r="H138" s="187">
        <v>561</v>
      </c>
      <c r="I138" s="188"/>
      <c r="J138" s="189">
        <f t="shared" si="0"/>
        <v>0</v>
      </c>
      <c r="K138" s="185" t="s">
        <v>132</v>
      </c>
      <c r="L138" s="36"/>
      <c r="M138" s="190" t="s">
        <v>1</v>
      </c>
      <c r="N138" s="191" t="s">
        <v>43</v>
      </c>
      <c r="O138" s="68"/>
      <c r="P138" s="192">
        <f t="shared" si="1"/>
        <v>0</v>
      </c>
      <c r="Q138" s="192">
        <v>0</v>
      </c>
      <c r="R138" s="192">
        <f t="shared" si="2"/>
        <v>0</v>
      </c>
      <c r="S138" s="192">
        <v>0</v>
      </c>
      <c r="T138" s="193">
        <f t="shared" si="3"/>
        <v>0</v>
      </c>
      <c r="U138" s="31"/>
      <c r="V138" s="31"/>
      <c r="W138" s="31"/>
      <c r="X138" s="31"/>
      <c r="Y138" s="31"/>
      <c r="Z138" s="31"/>
      <c r="AA138" s="31"/>
      <c r="AB138" s="31"/>
      <c r="AC138" s="31"/>
      <c r="AD138" s="31"/>
      <c r="AE138" s="31"/>
      <c r="AR138" s="194" t="s">
        <v>133</v>
      </c>
      <c r="AT138" s="194" t="s">
        <v>128</v>
      </c>
      <c r="AU138" s="194" t="s">
        <v>88</v>
      </c>
      <c r="AY138" s="14" t="s">
        <v>126</v>
      </c>
      <c r="BE138" s="195">
        <f t="shared" si="4"/>
        <v>0</v>
      </c>
      <c r="BF138" s="195">
        <f t="shared" si="5"/>
        <v>0</v>
      </c>
      <c r="BG138" s="195">
        <f t="shared" si="6"/>
        <v>0</v>
      </c>
      <c r="BH138" s="195">
        <f t="shared" si="7"/>
        <v>0</v>
      </c>
      <c r="BI138" s="195">
        <f t="shared" si="8"/>
        <v>0</v>
      </c>
      <c r="BJ138" s="14" t="s">
        <v>86</v>
      </c>
      <c r="BK138" s="195">
        <f t="shared" si="9"/>
        <v>0</v>
      </c>
      <c r="BL138" s="14" t="s">
        <v>133</v>
      </c>
      <c r="BM138" s="194" t="s">
        <v>167</v>
      </c>
    </row>
    <row r="139" spans="1:65" s="12" customFormat="1" ht="22.9" customHeight="1">
      <c r="B139" s="167"/>
      <c r="C139" s="168"/>
      <c r="D139" s="169" t="s">
        <v>77</v>
      </c>
      <c r="E139" s="181" t="s">
        <v>88</v>
      </c>
      <c r="F139" s="181" t="s">
        <v>168</v>
      </c>
      <c r="G139" s="168"/>
      <c r="H139" s="168"/>
      <c r="I139" s="171"/>
      <c r="J139" s="182">
        <f>BK139</f>
        <v>0</v>
      </c>
      <c r="K139" s="168"/>
      <c r="L139" s="173"/>
      <c r="M139" s="174"/>
      <c r="N139" s="175"/>
      <c r="O139" s="175"/>
      <c r="P139" s="176">
        <f>SUM(P140:P143)</f>
        <v>0</v>
      </c>
      <c r="Q139" s="175"/>
      <c r="R139" s="176">
        <f>SUM(R140:R143)</f>
        <v>1.0878091000000001</v>
      </c>
      <c r="S139" s="175"/>
      <c r="T139" s="177">
        <f>SUM(T140:T143)</f>
        <v>0</v>
      </c>
      <c r="AR139" s="178" t="s">
        <v>86</v>
      </c>
      <c r="AT139" s="179" t="s">
        <v>77</v>
      </c>
      <c r="AU139" s="179" t="s">
        <v>86</v>
      </c>
      <c r="AY139" s="178" t="s">
        <v>126</v>
      </c>
      <c r="BK139" s="180">
        <f>SUM(BK140:BK143)</f>
        <v>0</v>
      </c>
    </row>
    <row r="140" spans="1:65" s="2" customFormat="1" ht="24.2" customHeight="1">
      <c r="A140" s="31"/>
      <c r="B140" s="32"/>
      <c r="C140" s="183" t="s">
        <v>169</v>
      </c>
      <c r="D140" s="183" t="s">
        <v>128</v>
      </c>
      <c r="E140" s="184" t="s">
        <v>170</v>
      </c>
      <c r="F140" s="185" t="s">
        <v>171</v>
      </c>
      <c r="G140" s="186" t="s">
        <v>172</v>
      </c>
      <c r="H140" s="187">
        <v>1</v>
      </c>
      <c r="I140" s="188"/>
      <c r="J140" s="189">
        <f>ROUND(I140*H140,2)</f>
        <v>0</v>
      </c>
      <c r="K140" s="185" t="s">
        <v>132</v>
      </c>
      <c r="L140" s="36"/>
      <c r="M140" s="190" t="s">
        <v>1</v>
      </c>
      <c r="N140" s="191" t="s">
        <v>43</v>
      </c>
      <c r="O140" s="68"/>
      <c r="P140" s="192">
        <f>O140*H140</f>
        <v>0</v>
      </c>
      <c r="Q140" s="192">
        <v>2.9950000000000001E-2</v>
      </c>
      <c r="R140" s="192">
        <f>Q140*H140</f>
        <v>2.9950000000000001E-2</v>
      </c>
      <c r="S140" s="192">
        <v>0</v>
      </c>
      <c r="T140" s="193">
        <f>S140*H140</f>
        <v>0</v>
      </c>
      <c r="U140" s="31"/>
      <c r="V140" s="31"/>
      <c r="W140" s="31"/>
      <c r="X140" s="31"/>
      <c r="Y140" s="31"/>
      <c r="Z140" s="31"/>
      <c r="AA140" s="31"/>
      <c r="AB140" s="31"/>
      <c r="AC140" s="31"/>
      <c r="AD140" s="31"/>
      <c r="AE140" s="31"/>
      <c r="AR140" s="194" t="s">
        <v>133</v>
      </c>
      <c r="AT140" s="194" t="s">
        <v>128</v>
      </c>
      <c r="AU140" s="194" t="s">
        <v>88</v>
      </c>
      <c r="AY140" s="14" t="s">
        <v>126</v>
      </c>
      <c r="BE140" s="195">
        <f>IF(N140="základní",J140,0)</f>
        <v>0</v>
      </c>
      <c r="BF140" s="195">
        <f>IF(N140="snížená",J140,0)</f>
        <v>0</v>
      </c>
      <c r="BG140" s="195">
        <f>IF(N140="zákl. přenesená",J140,0)</f>
        <v>0</v>
      </c>
      <c r="BH140" s="195">
        <f>IF(N140="sníž. přenesená",J140,0)</f>
        <v>0</v>
      </c>
      <c r="BI140" s="195">
        <f>IF(N140="nulová",J140,0)</f>
        <v>0</v>
      </c>
      <c r="BJ140" s="14" t="s">
        <v>86</v>
      </c>
      <c r="BK140" s="195">
        <f>ROUND(I140*H140,2)</f>
        <v>0</v>
      </c>
      <c r="BL140" s="14" t="s">
        <v>133</v>
      </c>
      <c r="BM140" s="194" t="s">
        <v>173</v>
      </c>
    </row>
    <row r="141" spans="1:65" s="2" customFormat="1" ht="16.5" customHeight="1">
      <c r="A141" s="31"/>
      <c r="B141" s="32"/>
      <c r="C141" s="196" t="s">
        <v>174</v>
      </c>
      <c r="D141" s="196" t="s">
        <v>159</v>
      </c>
      <c r="E141" s="197" t="s">
        <v>175</v>
      </c>
      <c r="F141" s="198" t="s">
        <v>176</v>
      </c>
      <c r="G141" s="199" t="s">
        <v>177</v>
      </c>
      <c r="H141" s="200">
        <v>1</v>
      </c>
      <c r="I141" s="201"/>
      <c r="J141" s="202">
        <f>ROUND(I141*H141,2)</f>
        <v>0</v>
      </c>
      <c r="K141" s="198" t="s">
        <v>132</v>
      </c>
      <c r="L141" s="203"/>
      <c r="M141" s="204" t="s">
        <v>1</v>
      </c>
      <c r="N141" s="205" t="s">
        <v>43</v>
      </c>
      <c r="O141" s="68"/>
      <c r="P141" s="192">
        <f>O141*H141</f>
        <v>0</v>
      </c>
      <c r="Q141" s="192">
        <v>0.74</v>
      </c>
      <c r="R141" s="192">
        <f>Q141*H141</f>
        <v>0.74</v>
      </c>
      <c r="S141" s="192">
        <v>0</v>
      </c>
      <c r="T141" s="193">
        <f>S141*H141</f>
        <v>0</v>
      </c>
      <c r="U141" s="31"/>
      <c r="V141" s="31"/>
      <c r="W141" s="31"/>
      <c r="X141" s="31"/>
      <c r="Y141" s="31"/>
      <c r="Z141" s="31"/>
      <c r="AA141" s="31"/>
      <c r="AB141" s="31"/>
      <c r="AC141" s="31"/>
      <c r="AD141" s="31"/>
      <c r="AE141" s="31"/>
      <c r="AR141" s="194" t="s">
        <v>158</v>
      </c>
      <c r="AT141" s="194" t="s">
        <v>159</v>
      </c>
      <c r="AU141" s="194" t="s">
        <v>88</v>
      </c>
      <c r="AY141" s="14" t="s">
        <v>126</v>
      </c>
      <c r="BE141" s="195">
        <f>IF(N141="základní",J141,0)</f>
        <v>0</v>
      </c>
      <c r="BF141" s="195">
        <f>IF(N141="snížená",J141,0)</f>
        <v>0</v>
      </c>
      <c r="BG141" s="195">
        <f>IF(N141="zákl. přenesená",J141,0)</f>
        <v>0</v>
      </c>
      <c r="BH141" s="195">
        <f>IF(N141="sníž. přenesená",J141,0)</f>
        <v>0</v>
      </c>
      <c r="BI141" s="195">
        <f>IF(N141="nulová",J141,0)</f>
        <v>0</v>
      </c>
      <c r="BJ141" s="14" t="s">
        <v>86</v>
      </c>
      <c r="BK141" s="195">
        <f>ROUND(I141*H141,2)</f>
        <v>0</v>
      </c>
      <c r="BL141" s="14" t="s">
        <v>133</v>
      </c>
      <c r="BM141" s="194" t="s">
        <v>178</v>
      </c>
    </row>
    <row r="142" spans="1:65" s="2" customFormat="1" ht="16.5" customHeight="1">
      <c r="A142" s="31"/>
      <c r="B142" s="32"/>
      <c r="C142" s="183" t="s">
        <v>8</v>
      </c>
      <c r="D142" s="183" t="s">
        <v>128</v>
      </c>
      <c r="E142" s="184" t="s">
        <v>179</v>
      </c>
      <c r="F142" s="185" t="s">
        <v>180</v>
      </c>
      <c r="G142" s="186" t="s">
        <v>162</v>
      </c>
      <c r="H142" s="187">
        <v>0.23799999999999999</v>
      </c>
      <c r="I142" s="188"/>
      <c r="J142" s="189">
        <f>ROUND(I142*H142,2)</f>
        <v>0</v>
      </c>
      <c r="K142" s="185" t="s">
        <v>132</v>
      </c>
      <c r="L142" s="36"/>
      <c r="M142" s="190" t="s">
        <v>1</v>
      </c>
      <c r="N142" s="191" t="s">
        <v>43</v>
      </c>
      <c r="O142" s="68"/>
      <c r="P142" s="192">
        <f>O142*H142</f>
        <v>0</v>
      </c>
      <c r="Q142" s="192">
        <v>0.10445</v>
      </c>
      <c r="R142" s="192">
        <f>Q142*H142</f>
        <v>2.4859099999999999E-2</v>
      </c>
      <c r="S142" s="192">
        <v>0</v>
      </c>
      <c r="T142" s="193">
        <f>S142*H142</f>
        <v>0</v>
      </c>
      <c r="U142" s="31"/>
      <c r="V142" s="31"/>
      <c r="W142" s="31"/>
      <c r="X142" s="31"/>
      <c r="Y142" s="31"/>
      <c r="Z142" s="31"/>
      <c r="AA142" s="31"/>
      <c r="AB142" s="31"/>
      <c r="AC142" s="31"/>
      <c r="AD142" s="31"/>
      <c r="AE142" s="31"/>
      <c r="AR142" s="194" t="s">
        <v>133</v>
      </c>
      <c r="AT142" s="194" t="s">
        <v>128</v>
      </c>
      <c r="AU142" s="194" t="s">
        <v>88</v>
      </c>
      <c r="AY142" s="14" t="s">
        <v>126</v>
      </c>
      <c r="BE142" s="195">
        <f>IF(N142="základní",J142,0)</f>
        <v>0</v>
      </c>
      <c r="BF142" s="195">
        <f>IF(N142="snížená",J142,0)</f>
        <v>0</v>
      </c>
      <c r="BG142" s="195">
        <f>IF(N142="zákl. přenesená",J142,0)</f>
        <v>0</v>
      </c>
      <c r="BH142" s="195">
        <f>IF(N142="sníž. přenesená",J142,0)</f>
        <v>0</v>
      </c>
      <c r="BI142" s="195">
        <f>IF(N142="nulová",J142,0)</f>
        <v>0</v>
      </c>
      <c r="BJ142" s="14" t="s">
        <v>86</v>
      </c>
      <c r="BK142" s="195">
        <f>ROUND(I142*H142,2)</f>
        <v>0</v>
      </c>
      <c r="BL142" s="14" t="s">
        <v>133</v>
      </c>
      <c r="BM142" s="194" t="s">
        <v>181</v>
      </c>
    </row>
    <row r="143" spans="1:65" s="2" customFormat="1" ht="16.5" customHeight="1">
      <c r="A143" s="31"/>
      <c r="B143" s="32"/>
      <c r="C143" s="196" t="s">
        <v>182</v>
      </c>
      <c r="D143" s="196" t="s">
        <v>159</v>
      </c>
      <c r="E143" s="197" t="s">
        <v>183</v>
      </c>
      <c r="F143" s="198" t="s">
        <v>184</v>
      </c>
      <c r="G143" s="199" t="s">
        <v>177</v>
      </c>
      <c r="H143" s="200">
        <v>1</v>
      </c>
      <c r="I143" s="201"/>
      <c r="J143" s="202">
        <f>ROUND(I143*H143,2)</f>
        <v>0</v>
      </c>
      <c r="K143" s="198" t="s">
        <v>132</v>
      </c>
      <c r="L143" s="203"/>
      <c r="M143" s="204" t="s">
        <v>1</v>
      </c>
      <c r="N143" s="205" t="s">
        <v>43</v>
      </c>
      <c r="O143" s="68"/>
      <c r="P143" s="192">
        <f>O143*H143</f>
        <v>0</v>
      </c>
      <c r="Q143" s="192">
        <v>0.29299999999999998</v>
      </c>
      <c r="R143" s="192">
        <f>Q143*H143</f>
        <v>0.29299999999999998</v>
      </c>
      <c r="S143" s="192">
        <v>0</v>
      </c>
      <c r="T143" s="193">
        <f>S143*H143</f>
        <v>0</v>
      </c>
      <c r="U143" s="31"/>
      <c r="V143" s="31"/>
      <c r="W143" s="31"/>
      <c r="X143" s="31"/>
      <c r="Y143" s="31"/>
      <c r="Z143" s="31"/>
      <c r="AA143" s="31"/>
      <c r="AB143" s="31"/>
      <c r="AC143" s="31"/>
      <c r="AD143" s="31"/>
      <c r="AE143" s="31"/>
      <c r="AR143" s="194" t="s">
        <v>158</v>
      </c>
      <c r="AT143" s="194" t="s">
        <v>159</v>
      </c>
      <c r="AU143" s="194" t="s">
        <v>88</v>
      </c>
      <c r="AY143" s="14" t="s">
        <v>126</v>
      </c>
      <c r="BE143" s="195">
        <f>IF(N143="základní",J143,0)</f>
        <v>0</v>
      </c>
      <c r="BF143" s="195">
        <f>IF(N143="snížená",J143,0)</f>
        <v>0</v>
      </c>
      <c r="BG143" s="195">
        <f>IF(N143="zákl. přenesená",J143,0)</f>
        <v>0</v>
      </c>
      <c r="BH143" s="195">
        <f>IF(N143="sníž. přenesená",J143,0)</f>
        <v>0</v>
      </c>
      <c r="BI143" s="195">
        <f>IF(N143="nulová",J143,0)</f>
        <v>0</v>
      </c>
      <c r="BJ143" s="14" t="s">
        <v>86</v>
      </c>
      <c r="BK143" s="195">
        <f>ROUND(I143*H143,2)</f>
        <v>0</v>
      </c>
      <c r="BL143" s="14" t="s">
        <v>133</v>
      </c>
      <c r="BM143" s="194" t="s">
        <v>185</v>
      </c>
    </row>
    <row r="144" spans="1:65" s="12" customFormat="1" ht="22.9" customHeight="1">
      <c r="B144" s="167"/>
      <c r="C144" s="168"/>
      <c r="D144" s="169" t="s">
        <v>77</v>
      </c>
      <c r="E144" s="181" t="s">
        <v>164</v>
      </c>
      <c r="F144" s="181" t="s">
        <v>186</v>
      </c>
      <c r="G144" s="168"/>
      <c r="H144" s="168"/>
      <c r="I144" s="171"/>
      <c r="J144" s="182">
        <f>BK144</f>
        <v>0</v>
      </c>
      <c r="K144" s="168"/>
      <c r="L144" s="173"/>
      <c r="M144" s="174"/>
      <c r="N144" s="175"/>
      <c r="O144" s="175"/>
      <c r="P144" s="176">
        <f>SUM(P145:P153)</f>
        <v>0</v>
      </c>
      <c r="Q144" s="175"/>
      <c r="R144" s="176">
        <f>SUM(R145:R153)</f>
        <v>0</v>
      </c>
      <c r="S144" s="175"/>
      <c r="T144" s="177">
        <f>SUM(T145:T153)</f>
        <v>708.18756000000008</v>
      </c>
      <c r="AR144" s="178" t="s">
        <v>86</v>
      </c>
      <c r="AT144" s="179" t="s">
        <v>77</v>
      </c>
      <c r="AU144" s="179" t="s">
        <v>86</v>
      </c>
      <c r="AY144" s="178" t="s">
        <v>126</v>
      </c>
      <c r="BK144" s="180">
        <f>SUM(BK145:BK153)</f>
        <v>0</v>
      </c>
    </row>
    <row r="145" spans="1:65" s="2" customFormat="1" ht="21.75" customHeight="1">
      <c r="A145" s="31"/>
      <c r="B145" s="32"/>
      <c r="C145" s="183" t="s">
        <v>187</v>
      </c>
      <c r="D145" s="183" t="s">
        <v>128</v>
      </c>
      <c r="E145" s="184" t="s">
        <v>188</v>
      </c>
      <c r="F145" s="185" t="s">
        <v>189</v>
      </c>
      <c r="G145" s="186" t="s">
        <v>190</v>
      </c>
      <c r="H145" s="187">
        <v>1</v>
      </c>
      <c r="I145" s="188"/>
      <c r="J145" s="189">
        <f t="shared" ref="J145:J153" si="10">ROUND(I145*H145,2)</f>
        <v>0</v>
      </c>
      <c r="K145" s="185" t="s">
        <v>349</v>
      </c>
      <c r="L145" s="36"/>
      <c r="M145" s="190" t="s">
        <v>1</v>
      </c>
      <c r="N145" s="191" t="s">
        <v>43</v>
      </c>
      <c r="O145" s="68"/>
      <c r="P145" s="192">
        <f t="shared" ref="P145:P153" si="11">O145*H145</f>
        <v>0</v>
      </c>
      <c r="Q145" s="192">
        <v>0</v>
      </c>
      <c r="R145" s="192">
        <f t="shared" ref="R145:R153" si="12">Q145*H145</f>
        <v>0</v>
      </c>
      <c r="S145" s="192">
        <v>0</v>
      </c>
      <c r="T145" s="193">
        <f t="shared" ref="T145:T153" si="13">S145*H145</f>
        <v>0</v>
      </c>
      <c r="U145" s="31"/>
      <c r="V145" s="31"/>
      <c r="W145" s="31"/>
      <c r="X145" s="31"/>
      <c r="Y145" s="31"/>
      <c r="Z145" s="31"/>
      <c r="AA145" s="31"/>
      <c r="AB145" s="31"/>
      <c r="AC145" s="31"/>
      <c r="AD145" s="31"/>
      <c r="AE145" s="31"/>
      <c r="AR145" s="194" t="s">
        <v>133</v>
      </c>
      <c r="AT145" s="194" t="s">
        <v>128</v>
      </c>
      <c r="AU145" s="194" t="s">
        <v>88</v>
      </c>
      <c r="AY145" s="14" t="s">
        <v>126</v>
      </c>
      <c r="BE145" s="195">
        <f t="shared" ref="BE145:BE153" si="14">IF(N145="základní",J145,0)</f>
        <v>0</v>
      </c>
      <c r="BF145" s="195">
        <f t="shared" ref="BF145:BF153" si="15">IF(N145="snížená",J145,0)</f>
        <v>0</v>
      </c>
      <c r="BG145" s="195">
        <f t="shared" ref="BG145:BG153" si="16">IF(N145="zákl. přenesená",J145,0)</f>
        <v>0</v>
      </c>
      <c r="BH145" s="195">
        <f t="shared" ref="BH145:BH153" si="17">IF(N145="sníž. přenesená",J145,0)</f>
        <v>0</v>
      </c>
      <c r="BI145" s="195">
        <f t="shared" ref="BI145:BI153" si="18">IF(N145="nulová",J145,0)</f>
        <v>0</v>
      </c>
      <c r="BJ145" s="14" t="s">
        <v>86</v>
      </c>
      <c r="BK145" s="195">
        <f t="shared" ref="BK145:BK153" si="19">ROUND(I145*H145,2)</f>
        <v>0</v>
      </c>
      <c r="BL145" s="14" t="s">
        <v>133</v>
      </c>
      <c r="BM145" s="194" t="s">
        <v>191</v>
      </c>
    </row>
    <row r="146" spans="1:65" s="2" customFormat="1" ht="37.9" customHeight="1">
      <c r="A146" s="31"/>
      <c r="B146" s="32"/>
      <c r="C146" s="183" t="s">
        <v>192</v>
      </c>
      <c r="D146" s="183" t="s">
        <v>128</v>
      </c>
      <c r="E146" s="184" t="s">
        <v>193</v>
      </c>
      <c r="F146" s="185" t="s">
        <v>194</v>
      </c>
      <c r="G146" s="186" t="s">
        <v>144</v>
      </c>
      <c r="H146" s="187">
        <v>4.8</v>
      </c>
      <c r="I146" s="188"/>
      <c r="J146" s="189">
        <f t="shared" si="10"/>
        <v>0</v>
      </c>
      <c r="K146" s="185" t="s">
        <v>132</v>
      </c>
      <c r="L146" s="36"/>
      <c r="M146" s="190" t="s">
        <v>1</v>
      </c>
      <c r="N146" s="191" t="s">
        <v>43</v>
      </c>
      <c r="O146" s="68"/>
      <c r="P146" s="192">
        <f t="shared" si="11"/>
        <v>0</v>
      </c>
      <c r="Q146" s="192">
        <v>0</v>
      </c>
      <c r="R146" s="192">
        <f t="shared" si="12"/>
        <v>0</v>
      </c>
      <c r="S146" s="192">
        <v>2.35</v>
      </c>
      <c r="T146" s="193">
        <f t="shared" si="13"/>
        <v>11.28</v>
      </c>
      <c r="U146" s="31"/>
      <c r="V146" s="31"/>
      <c r="W146" s="31"/>
      <c r="X146" s="31"/>
      <c r="Y146" s="31"/>
      <c r="Z146" s="31"/>
      <c r="AA146" s="31"/>
      <c r="AB146" s="31"/>
      <c r="AC146" s="31"/>
      <c r="AD146" s="31"/>
      <c r="AE146" s="31"/>
      <c r="AR146" s="194" t="s">
        <v>133</v>
      </c>
      <c r="AT146" s="194" t="s">
        <v>128</v>
      </c>
      <c r="AU146" s="194" t="s">
        <v>88</v>
      </c>
      <c r="AY146" s="14" t="s">
        <v>126</v>
      </c>
      <c r="BE146" s="195">
        <f t="shared" si="14"/>
        <v>0</v>
      </c>
      <c r="BF146" s="195">
        <f t="shared" si="15"/>
        <v>0</v>
      </c>
      <c r="BG146" s="195">
        <f t="shared" si="16"/>
        <v>0</v>
      </c>
      <c r="BH146" s="195">
        <f t="shared" si="17"/>
        <v>0</v>
      </c>
      <c r="BI146" s="195">
        <f t="shared" si="18"/>
        <v>0</v>
      </c>
      <c r="BJ146" s="14" t="s">
        <v>86</v>
      </c>
      <c r="BK146" s="195">
        <f t="shared" si="19"/>
        <v>0</v>
      </c>
      <c r="BL146" s="14" t="s">
        <v>133</v>
      </c>
      <c r="BM146" s="194" t="s">
        <v>195</v>
      </c>
    </row>
    <row r="147" spans="1:65" s="2" customFormat="1" ht="24.2" customHeight="1">
      <c r="A147" s="31"/>
      <c r="B147" s="32"/>
      <c r="C147" s="183" t="s">
        <v>196</v>
      </c>
      <c r="D147" s="183" t="s">
        <v>128</v>
      </c>
      <c r="E147" s="184" t="s">
        <v>197</v>
      </c>
      <c r="F147" s="185" t="s">
        <v>198</v>
      </c>
      <c r="G147" s="186" t="s">
        <v>177</v>
      </c>
      <c r="H147" s="187">
        <v>8</v>
      </c>
      <c r="I147" s="188"/>
      <c r="J147" s="189">
        <f t="shared" si="10"/>
        <v>0</v>
      </c>
      <c r="K147" s="185" t="s">
        <v>132</v>
      </c>
      <c r="L147" s="36"/>
      <c r="M147" s="190" t="s">
        <v>1</v>
      </c>
      <c r="N147" s="191" t="s">
        <v>43</v>
      </c>
      <c r="O147" s="68"/>
      <c r="P147" s="192">
        <f t="shared" si="11"/>
        <v>0</v>
      </c>
      <c r="Q147" s="192">
        <v>0</v>
      </c>
      <c r="R147" s="192">
        <f t="shared" si="12"/>
        <v>0</v>
      </c>
      <c r="S147" s="192">
        <v>0.16500000000000001</v>
      </c>
      <c r="T147" s="193">
        <f t="shared" si="13"/>
        <v>1.32</v>
      </c>
      <c r="U147" s="31"/>
      <c r="V147" s="31"/>
      <c r="W147" s="31"/>
      <c r="X147" s="31"/>
      <c r="Y147" s="31"/>
      <c r="Z147" s="31"/>
      <c r="AA147" s="31"/>
      <c r="AB147" s="31"/>
      <c r="AC147" s="31"/>
      <c r="AD147" s="31"/>
      <c r="AE147" s="31"/>
      <c r="AR147" s="194" t="s">
        <v>133</v>
      </c>
      <c r="AT147" s="194" t="s">
        <v>128</v>
      </c>
      <c r="AU147" s="194" t="s">
        <v>88</v>
      </c>
      <c r="AY147" s="14" t="s">
        <v>126</v>
      </c>
      <c r="BE147" s="195">
        <f t="shared" si="14"/>
        <v>0</v>
      </c>
      <c r="BF147" s="195">
        <f t="shared" si="15"/>
        <v>0</v>
      </c>
      <c r="BG147" s="195">
        <f t="shared" si="16"/>
        <v>0</v>
      </c>
      <c r="BH147" s="195">
        <f t="shared" si="17"/>
        <v>0</v>
      </c>
      <c r="BI147" s="195">
        <f t="shared" si="18"/>
        <v>0</v>
      </c>
      <c r="BJ147" s="14" t="s">
        <v>86</v>
      </c>
      <c r="BK147" s="195">
        <f t="shared" si="19"/>
        <v>0</v>
      </c>
      <c r="BL147" s="14" t="s">
        <v>133</v>
      </c>
      <c r="BM147" s="194" t="s">
        <v>199</v>
      </c>
    </row>
    <row r="148" spans="1:65" s="2" customFormat="1" ht="24.2" customHeight="1">
      <c r="A148" s="31"/>
      <c r="B148" s="32"/>
      <c r="C148" s="183" t="s">
        <v>200</v>
      </c>
      <c r="D148" s="183" t="s">
        <v>128</v>
      </c>
      <c r="E148" s="184" t="s">
        <v>201</v>
      </c>
      <c r="F148" s="185" t="s">
        <v>202</v>
      </c>
      <c r="G148" s="186" t="s">
        <v>172</v>
      </c>
      <c r="H148" s="187">
        <v>22</v>
      </c>
      <c r="I148" s="188"/>
      <c r="J148" s="189">
        <f t="shared" si="10"/>
        <v>0</v>
      </c>
      <c r="K148" s="185" t="s">
        <v>132</v>
      </c>
      <c r="L148" s="36"/>
      <c r="M148" s="190" t="s">
        <v>1</v>
      </c>
      <c r="N148" s="191" t="s">
        <v>43</v>
      </c>
      <c r="O148" s="68"/>
      <c r="P148" s="192">
        <f t="shared" si="11"/>
        <v>0</v>
      </c>
      <c r="Q148" s="192">
        <v>0</v>
      </c>
      <c r="R148" s="192">
        <f t="shared" si="12"/>
        <v>0</v>
      </c>
      <c r="S148" s="192">
        <v>1.98E-3</v>
      </c>
      <c r="T148" s="193">
        <f t="shared" si="13"/>
        <v>4.3560000000000001E-2</v>
      </c>
      <c r="U148" s="31"/>
      <c r="V148" s="31"/>
      <c r="W148" s="31"/>
      <c r="X148" s="31"/>
      <c r="Y148" s="31"/>
      <c r="Z148" s="31"/>
      <c r="AA148" s="31"/>
      <c r="AB148" s="31"/>
      <c r="AC148" s="31"/>
      <c r="AD148" s="31"/>
      <c r="AE148" s="31"/>
      <c r="AR148" s="194" t="s">
        <v>133</v>
      </c>
      <c r="AT148" s="194" t="s">
        <v>128</v>
      </c>
      <c r="AU148" s="194" t="s">
        <v>88</v>
      </c>
      <c r="AY148" s="14" t="s">
        <v>126</v>
      </c>
      <c r="BE148" s="195">
        <f t="shared" si="14"/>
        <v>0</v>
      </c>
      <c r="BF148" s="195">
        <f t="shared" si="15"/>
        <v>0</v>
      </c>
      <c r="BG148" s="195">
        <f t="shared" si="16"/>
        <v>0</v>
      </c>
      <c r="BH148" s="195">
        <f t="shared" si="17"/>
        <v>0</v>
      </c>
      <c r="BI148" s="195">
        <f t="shared" si="18"/>
        <v>0</v>
      </c>
      <c r="BJ148" s="14" t="s">
        <v>86</v>
      </c>
      <c r="BK148" s="195">
        <f t="shared" si="19"/>
        <v>0</v>
      </c>
      <c r="BL148" s="14" t="s">
        <v>133</v>
      </c>
      <c r="BM148" s="194" t="s">
        <v>203</v>
      </c>
    </row>
    <row r="149" spans="1:65" s="2" customFormat="1" ht="24.2" customHeight="1">
      <c r="A149" s="31"/>
      <c r="B149" s="32"/>
      <c r="C149" s="183" t="s">
        <v>204</v>
      </c>
      <c r="D149" s="183" t="s">
        <v>128</v>
      </c>
      <c r="E149" s="184" t="s">
        <v>205</v>
      </c>
      <c r="F149" s="185" t="s">
        <v>206</v>
      </c>
      <c r="G149" s="186" t="s">
        <v>144</v>
      </c>
      <c r="H149" s="187">
        <v>62</v>
      </c>
      <c r="I149" s="188"/>
      <c r="J149" s="189">
        <f t="shared" si="10"/>
        <v>0</v>
      </c>
      <c r="K149" s="185" t="s">
        <v>132</v>
      </c>
      <c r="L149" s="36"/>
      <c r="M149" s="190" t="s">
        <v>1</v>
      </c>
      <c r="N149" s="191" t="s">
        <v>43</v>
      </c>
      <c r="O149" s="68"/>
      <c r="P149" s="192">
        <f t="shared" si="11"/>
        <v>0</v>
      </c>
      <c r="Q149" s="192">
        <v>0</v>
      </c>
      <c r="R149" s="192">
        <f t="shared" si="12"/>
        <v>0</v>
      </c>
      <c r="S149" s="192">
        <v>3.9E-2</v>
      </c>
      <c r="T149" s="193">
        <f t="shared" si="13"/>
        <v>2.4180000000000001</v>
      </c>
      <c r="U149" s="31"/>
      <c r="V149" s="31"/>
      <c r="W149" s="31"/>
      <c r="X149" s="31"/>
      <c r="Y149" s="31"/>
      <c r="Z149" s="31"/>
      <c r="AA149" s="31"/>
      <c r="AB149" s="31"/>
      <c r="AC149" s="31"/>
      <c r="AD149" s="31"/>
      <c r="AE149" s="31"/>
      <c r="AR149" s="194" t="s">
        <v>133</v>
      </c>
      <c r="AT149" s="194" t="s">
        <v>128</v>
      </c>
      <c r="AU149" s="194" t="s">
        <v>88</v>
      </c>
      <c r="AY149" s="14" t="s">
        <v>126</v>
      </c>
      <c r="BE149" s="195">
        <f t="shared" si="14"/>
        <v>0</v>
      </c>
      <c r="BF149" s="195">
        <f t="shared" si="15"/>
        <v>0</v>
      </c>
      <c r="BG149" s="195">
        <f t="shared" si="16"/>
        <v>0</v>
      </c>
      <c r="BH149" s="195">
        <f t="shared" si="17"/>
        <v>0</v>
      </c>
      <c r="BI149" s="195">
        <f t="shared" si="18"/>
        <v>0</v>
      </c>
      <c r="BJ149" s="14" t="s">
        <v>86</v>
      </c>
      <c r="BK149" s="195">
        <f t="shared" si="19"/>
        <v>0</v>
      </c>
      <c r="BL149" s="14" t="s">
        <v>133</v>
      </c>
      <c r="BM149" s="194" t="s">
        <v>207</v>
      </c>
    </row>
    <row r="150" spans="1:65" s="2" customFormat="1" ht="33" customHeight="1">
      <c r="A150" s="31"/>
      <c r="B150" s="32"/>
      <c r="C150" s="183" t="s">
        <v>208</v>
      </c>
      <c r="D150" s="183" t="s">
        <v>128</v>
      </c>
      <c r="E150" s="184" t="s">
        <v>209</v>
      </c>
      <c r="F150" s="185" t="s">
        <v>210</v>
      </c>
      <c r="G150" s="186" t="s">
        <v>144</v>
      </c>
      <c r="H150" s="187">
        <v>688.74</v>
      </c>
      <c r="I150" s="188"/>
      <c r="J150" s="189">
        <f t="shared" si="10"/>
        <v>0</v>
      </c>
      <c r="K150" s="185" t="s">
        <v>132</v>
      </c>
      <c r="L150" s="36"/>
      <c r="M150" s="190" t="s">
        <v>1</v>
      </c>
      <c r="N150" s="191" t="s">
        <v>43</v>
      </c>
      <c r="O150" s="68"/>
      <c r="P150" s="192">
        <f t="shared" si="11"/>
        <v>0</v>
      </c>
      <c r="Q150" s="192">
        <v>0</v>
      </c>
      <c r="R150" s="192">
        <f t="shared" si="12"/>
        <v>0</v>
      </c>
      <c r="S150" s="192">
        <v>0.65</v>
      </c>
      <c r="T150" s="193">
        <f t="shared" si="13"/>
        <v>447.68100000000004</v>
      </c>
      <c r="U150" s="31"/>
      <c r="V150" s="31"/>
      <c r="W150" s="31"/>
      <c r="X150" s="31"/>
      <c r="Y150" s="31"/>
      <c r="Z150" s="31"/>
      <c r="AA150" s="31"/>
      <c r="AB150" s="31"/>
      <c r="AC150" s="31"/>
      <c r="AD150" s="31"/>
      <c r="AE150" s="31"/>
      <c r="AR150" s="194" t="s">
        <v>133</v>
      </c>
      <c r="AT150" s="194" t="s">
        <v>128</v>
      </c>
      <c r="AU150" s="194" t="s">
        <v>88</v>
      </c>
      <c r="AY150" s="14" t="s">
        <v>126</v>
      </c>
      <c r="BE150" s="195">
        <f t="shared" si="14"/>
        <v>0</v>
      </c>
      <c r="BF150" s="195">
        <f t="shared" si="15"/>
        <v>0</v>
      </c>
      <c r="BG150" s="195">
        <f t="shared" si="16"/>
        <v>0</v>
      </c>
      <c r="BH150" s="195">
        <f t="shared" si="17"/>
        <v>0</v>
      </c>
      <c r="BI150" s="195">
        <f t="shared" si="18"/>
        <v>0</v>
      </c>
      <c r="BJ150" s="14" t="s">
        <v>86</v>
      </c>
      <c r="BK150" s="195">
        <f t="shared" si="19"/>
        <v>0</v>
      </c>
      <c r="BL150" s="14" t="s">
        <v>133</v>
      </c>
      <c r="BM150" s="194" t="s">
        <v>211</v>
      </c>
    </row>
    <row r="151" spans="1:65" s="2" customFormat="1" ht="24.2" customHeight="1">
      <c r="A151" s="31"/>
      <c r="B151" s="32"/>
      <c r="C151" s="183" t="s">
        <v>212</v>
      </c>
      <c r="D151" s="183" t="s">
        <v>128</v>
      </c>
      <c r="E151" s="184" t="s">
        <v>213</v>
      </c>
      <c r="F151" s="185" t="s">
        <v>214</v>
      </c>
      <c r="G151" s="186" t="s">
        <v>144</v>
      </c>
      <c r="H151" s="187">
        <v>67.724999999999994</v>
      </c>
      <c r="I151" s="188"/>
      <c r="J151" s="189">
        <f t="shared" si="10"/>
        <v>0</v>
      </c>
      <c r="K151" s="185" t="s">
        <v>132</v>
      </c>
      <c r="L151" s="36"/>
      <c r="M151" s="190" t="s">
        <v>1</v>
      </c>
      <c r="N151" s="191" t="s">
        <v>43</v>
      </c>
      <c r="O151" s="68"/>
      <c r="P151" s="192">
        <f t="shared" si="11"/>
        <v>0</v>
      </c>
      <c r="Q151" s="192">
        <v>0</v>
      </c>
      <c r="R151" s="192">
        <f t="shared" si="12"/>
        <v>0</v>
      </c>
      <c r="S151" s="192">
        <v>2.2000000000000002</v>
      </c>
      <c r="T151" s="193">
        <f t="shared" si="13"/>
        <v>148.995</v>
      </c>
      <c r="U151" s="31"/>
      <c r="V151" s="31"/>
      <c r="W151" s="31"/>
      <c r="X151" s="31"/>
      <c r="Y151" s="31"/>
      <c r="Z151" s="31"/>
      <c r="AA151" s="31"/>
      <c r="AB151" s="31"/>
      <c r="AC151" s="31"/>
      <c r="AD151" s="31"/>
      <c r="AE151" s="31"/>
      <c r="AR151" s="194" t="s">
        <v>133</v>
      </c>
      <c r="AT151" s="194" t="s">
        <v>128</v>
      </c>
      <c r="AU151" s="194" t="s">
        <v>88</v>
      </c>
      <c r="AY151" s="14" t="s">
        <v>126</v>
      </c>
      <c r="BE151" s="195">
        <f t="shared" si="14"/>
        <v>0</v>
      </c>
      <c r="BF151" s="195">
        <f t="shared" si="15"/>
        <v>0</v>
      </c>
      <c r="BG151" s="195">
        <f t="shared" si="16"/>
        <v>0</v>
      </c>
      <c r="BH151" s="195">
        <f t="shared" si="17"/>
        <v>0</v>
      </c>
      <c r="BI151" s="195">
        <f t="shared" si="18"/>
        <v>0</v>
      </c>
      <c r="BJ151" s="14" t="s">
        <v>86</v>
      </c>
      <c r="BK151" s="195">
        <f t="shared" si="19"/>
        <v>0</v>
      </c>
      <c r="BL151" s="14" t="s">
        <v>133</v>
      </c>
      <c r="BM151" s="194" t="s">
        <v>215</v>
      </c>
    </row>
    <row r="152" spans="1:65" s="2" customFormat="1" ht="24.2" customHeight="1">
      <c r="A152" s="31"/>
      <c r="B152" s="32"/>
      <c r="C152" s="183" t="s">
        <v>7</v>
      </c>
      <c r="D152" s="183" t="s">
        <v>128</v>
      </c>
      <c r="E152" s="184" t="s">
        <v>216</v>
      </c>
      <c r="F152" s="185" t="s">
        <v>217</v>
      </c>
      <c r="G152" s="186" t="s">
        <v>190</v>
      </c>
      <c r="H152" s="187">
        <v>1</v>
      </c>
      <c r="I152" s="188"/>
      <c r="J152" s="189">
        <f t="shared" si="10"/>
        <v>0</v>
      </c>
      <c r="K152" s="185" t="s">
        <v>349</v>
      </c>
      <c r="L152" s="36"/>
      <c r="M152" s="190" t="s">
        <v>1</v>
      </c>
      <c r="N152" s="191" t="s">
        <v>43</v>
      </c>
      <c r="O152" s="68"/>
      <c r="P152" s="192">
        <f t="shared" si="11"/>
        <v>0</v>
      </c>
      <c r="Q152" s="192">
        <v>0</v>
      </c>
      <c r="R152" s="192">
        <f t="shared" si="12"/>
        <v>0</v>
      </c>
      <c r="S152" s="192">
        <v>0</v>
      </c>
      <c r="T152" s="193">
        <f t="shared" si="13"/>
        <v>0</v>
      </c>
      <c r="U152" s="31"/>
      <c r="V152" s="31"/>
      <c r="W152" s="31"/>
      <c r="X152" s="31"/>
      <c r="Y152" s="31"/>
      <c r="Z152" s="31"/>
      <c r="AA152" s="31"/>
      <c r="AB152" s="31"/>
      <c r="AC152" s="31"/>
      <c r="AD152" s="31"/>
      <c r="AE152" s="31"/>
      <c r="AR152" s="194" t="s">
        <v>133</v>
      </c>
      <c r="AT152" s="194" t="s">
        <v>128</v>
      </c>
      <c r="AU152" s="194" t="s">
        <v>88</v>
      </c>
      <c r="AY152" s="14" t="s">
        <v>126</v>
      </c>
      <c r="BE152" s="195">
        <f t="shared" si="14"/>
        <v>0</v>
      </c>
      <c r="BF152" s="195">
        <f t="shared" si="15"/>
        <v>0</v>
      </c>
      <c r="BG152" s="195">
        <f t="shared" si="16"/>
        <v>0</v>
      </c>
      <c r="BH152" s="195">
        <f t="shared" si="17"/>
        <v>0</v>
      </c>
      <c r="BI152" s="195">
        <f t="shared" si="18"/>
        <v>0</v>
      </c>
      <c r="BJ152" s="14" t="s">
        <v>86</v>
      </c>
      <c r="BK152" s="195">
        <f t="shared" si="19"/>
        <v>0</v>
      </c>
      <c r="BL152" s="14" t="s">
        <v>133</v>
      </c>
      <c r="BM152" s="194" t="s">
        <v>218</v>
      </c>
    </row>
    <row r="153" spans="1:65" s="2" customFormat="1" ht="24.2" customHeight="1">
      <c r="A153" s="31"/>
      <c r="B153" s="32"/>
      <c r="C153" s="183" t="s">
        <v>219</v>
      </c>
      <c r="D153" s="183" t="s">
        <v>128</v>
      </c>
      <c r="E153" s="184" t="s">
        <v>220</v>
      </c>
      <c r="F153" s="185" t="s">
        <v>221</v>
      </c>
      <c r="G153" s="186" t="s">
        <v>162</v>
      </c>
      <c r="H153" s="187">
        <v>96.45</v>
      </c>
      <c r="I153" s="188"/>
      <c r="J153" s="189">
        <f t="shared" si="10"/>
        <v>0</v>
      </c>
      <c r="K153" s="185" t="s">
        <v>349</v>
      </c>
      <c r="L153" s="36"/>
      <c r="M153" s="190" t="s">
        <v>1</v>
      </c>
      <c r="N153" s="191" t="s">
        <v>43</v>
      </c>
      <c r="O153" s="68"/>
      <c r="P153" s="192">
        <f t="shared" si="11"/>
        <v>0</v>
      </c>
      <c r="Q153" s="192">
        <v>0</v>
      </c>
      <c r="R153" s="192">
        <f t="shared" si="12"/>
        <v>0</v>
      </c>
      <c r="S153" s="192">
        <v>1</v>
      </c>
      <c r="T153" s="193">
        <f t="shared" si="13"/>
        <v>96.45</v>
      </c>
      <c r="U153" s="31"/>
      <c r="V153" s="31"/>
      <c r="W153" s="31"/>
      <c r="X153" s="31"/>
      <c r="Y153" s="31"/>
      <c r="Z153" s="31"/>
      <c r="AA153" s="31"/>
      <c r="AB153" s="31"/>
      <c r="AC153" s="31"/>
      <c r="AD153" s="31"/>
      <c r="AE153" s="31"/>
      <c r="AR153" s="194" t="s">
        <v>133</v>
      </c>
      <c r="AT153" s="194" t="s">
        <v>128</v>
      </c>
      <c r="AU153" s="194" t="s">
        <v>88</v>
      </c>
      <c r="AY153" s="14" t="s">
        <v>126</v>
      </c>
      <c r="BE153" s="195">
        <f t="shared" si="14"/>
        <v>0</v>
      </c>
      <c r="BF153" s="195">
        <f t="shared" si="15"/>
        <v>0</v>
      </c>
      <c r="BG153" s="195">
        <f t="shared" si="16"/>
        <v>0</v>
      </c>
      <c r="BH153" s="195">
        <f t="shared" si="17"/>
        <v>0</v>
      </c>
      <c r="BI153" s="195">
        <f t="shared" si="18"/>
        <v>0</v>
      </c>
      <c r="BJ153" s="14" t="s">
        <v>86</v>
      </c>
      <c r="BK153" s="195">
        <f t="shared" si="19"/>
        <v>0</v>
      </c>
      <c r="BL153" s="14" t="s">
        <v>133</v>
      </c>
      <c r="BM153" s="194" t="s">
        <v>222</v>
      </c>
    </row>
    <row r="154" spans="1:65" s="12" customFormat="1" ht="22.9" customHeight="1">
      <c r="B154" s="167"/>
      <c r="C154" s="168"/>
      <c r="D154" s="169" t="s">
        <v>77</v>
      </c>
      <c r="E154" s="181" t="s">
        <v>223</v>
      </c>
      <c r="F154" s="181" t="s">
        <v>224</v>
      </c>
      <c r="G154" s="168"/>
      <c r="H154" s="168"/>
      <c r="I154" s="171"/>
      <c r="J154" s="182">
        <f>BK154</f>
        <v>0</v>
      </c>
      <c r="K154" s="168"/>
      <c r="L154" s="173"/>
      <c r="M154" s="174"/>
      <c r="N154" s="175"/>
      <c r="O154" s="175"/>
      <c r="P154" s="176">
        <f>SUM(P155:P172)</f>
        <v>0</v>
      </c>
      <c r="Q154" s="175"/>
      <c r="R154" s="176">
        <f>SUM(R155:R172)</f>
        <v>6.7623000000000003E-2</v>
      </c>
      <c r="S154" s="175"/>
      <c r="T154" s="177">
        <f>SUM(T155:T172)</f>
        <v>0</v>
      </c>
      <c r="AR154" s="178" t="s">
        <v>86</v>
      </c>
      <c r="AT154" s="179" t="s">
        <v>77</v>
      </c>
      <c r="AU154" s="179" t="s">
        <v>86</v>
      </c>
      <c r="AY154" s="178" t="s">
        <v>126</v>
      </c>
      <c r="BK154" s="180">
        <f>SUM(BK155:BK172)</f>
        <v>0</v>
      </c>
    </row>
    <row r="155" spans="1:65" s="2" customFormat="1" ht="16.5" customHeight="1">
      <c r="A155" s="31"/>
      <c r="B155" s="32"/>
      <c r="C155" s="183" t="s">
        <v>225</v>
      </c>
      <c r="D155" s="183" t="s">
        <v>128</v>
      </c>
      <c r="E155" s="184" t="s">
        <v>226</v>
      </c>
      <c r="F155" s="185" t="s">
        <v>227</v>
      </c>
      <c r="G155" s="186" t="s">
        <v>162</v>
      </c>
      <c r="H155" s="187">
        <v>718.57299999999998</v>
      </c>
      <c r="I155" s="188"/>
      <c r="J155" s="189">
        <f t="shared" ref="J155:J161" si="20">ROUND(I155*H155,2)</f>
        <v>0</v>
      </c>
      <c r="K155" s="185" t="s">
        <v>132</v>
      </c>
      <c r="L155" s="36"/>
      <c r="M155" s="190" t="s">
        <v>1</v>
      </c>
      <c r="N155" s="191" t="s">
        <v>43</v>
      </c>
      <c r="O155" s="68"/>
      <c r="P155" s="192">
        <f t="shared" ref="P155:P161" si="21">O155*H155</f>
        <v>0</v>
      </c>
      <c r="Q155" s="192">
        <v>0</v>
      </c>
      <c r="R155" s="192">
        <f t="shared" ref="R155:R161" si="22">Q155*H155</f>
        <v>0</v>
      </c>
      <c r="S155" s="192">
        <v>0</v>
      </c>
      <c r="T155" s="193">
        <f t="shared" ref="T155:T161" si="23">S155*H155</f>
        <v>0</v>
      </c>
      <c r="U155" s="31"/>
      <c r="V155" s="31"/>
      <c r="W155" s="31"/>
      <c r="X155" s="31"/>
      <c r="Y155" s="31"/>
      <c r="Z155" s="31"/>
      <c r="AA155" s="31"/>
      <c r="AB155" s="31"/>
      <c r="AC155" s="31"/>
      <c r="AD155" s="31"/>
      <c r="AE155" s="31"/>
      <c r="AR155" s="194" t="s">
        <v>133</v>
      </c>
      <c r="AT155" s="194" t="s">
        <v>128</v>
      </c>
      <c r="AU155" s="194" t="s">
        <v>88</v>
      </c>
      <c r="AY155" s="14" t="s">
        <v>126</v>
      </c>
      <c r="BE155" s="195">
        <f t="shared" ref="BE155:BE161" si="24">IF(N155="základní",J155,0)</f>
        <v>0</v>
      </c>
      <c r="BF155" s="195">
        <f t="shared" ref="BF155:BF161" si="25">IF(N155="snížená",J155,0)</f>
        <v>0</v>
      </c>
      <c r="BG155" s="195">
        <f t="shared" ref="BG155:BG161" si="26">IF(N155="zákl. přenesená",J155,0)</f>
        <v>0</v>
      </c>
      <c r="BH155" s="195">
        <f t="shared" ref="BH155:BH161" si="27">IF(N155="sníž. přenesená",J155,0)</f>
        <v>0</v>
      </c>
      <c r="BI155" s="195">
        <f t="shared" ref="BI155:BI161" si="28">IF(N155="nulová",J155,0)</f>
        <v>0</v>
      </c>
      <c r="BJ155" s="14" t="s">
        <v>86</v>
      </c>
      <c r="BK155" s="195">
        <f t="shared" ref="BK155:BK161" si="29">ROUND(I155*H155,2)</f>
        <v>0</v>
      </c>
      <c r="BL155" s="14" t="s">
        <v>133</v>
      </c>
      <c r="BM155" s="194" t="s">
        <v>228</v>
      </c>
    </row>
    <row r="156" spans="1:65" s="2" customFormat="1" ht="24.2" customHeight="1">
      <c r="A156" s="31"/>
      <c r="B156" s="32"/>
      <c r="C156" s="183" t="s">
        <v>229</v>
      </c>
      <c r="D156" s="183" t="s">
        <v>128</v>
      </c>
      <c r="E156" s="184" t="s">
        <v>230</v>
      </c>
      <c r="F156" s="185" t="s">
        <v>231</v>
      </c>
      <c r="G156" s="186" t="s">
        <v>162</v>
      </c>
      <c r="H156" s="187">
        <v>1.3859999999999999</v>
      </c>
      <c r="I156" s="188"/>
      <c r="J156" s="189">
        <f t="shared" si="20"/>
        <v>0</v>
      </c>
      <c r="K156" s="185" t="s">
        <v>132</v>
      </c>
      <c r="L156" s="36"/>
      <c r="M156" s="190" t="s">
        <v>1</v>
      </c>
      <c r="N156" s="191" t="s">
        <v>43</v>
      </c>
      <c r="O156" s="68"/>
      <c r="P156" s="192">
        <f t="shared" si="21"/>
        <v>0</v>
      </c>
      <c r="Q156" s="192">
        <v>5.4999999999999997E-3</v>
      </c>
      <c r="R156" s="192">
        <f t="shared" si="22"/>
        <v>7.6229999999999987E-3</v>
      </c>
      <c r="S156" s="192">
        <v>0</v>
      </c>
      <c r="T156" s="193">
        <f t="shared" si="23"/>
        <v>0</v>
      </c>
      <c r="U156" s="31"/>
      <c r="V156" s="31"/>
      <c r="W156" s="31"/>
      <c r="X156" s="31"/>
      <c r="Y156" s="31"/>
      <c r="Z156" s="31"/>
      <c r="AA156" s="31"/>
      <c r="AB156" s="31"/>
      <c r="AC156" s="31"/>
      <c r="AD156" s="31"/>
      <c r="AE156" s="31"/>
      <c r="AR156" s="194" t="s">
        <v>133</v>
      </c>
      <c r="AT156" s="194" t="s">
        <v>128</v>
      </c>
      <c r="AU156" s="194" t="s">
        <v>88</v>
      </c>
      <c r="AY156" s="14" t="s">
        <v>126</v>
      </c>
      <c r="BE156" s="195">
        <f t="shared" si="24"/>
        <v>0</v>
      </c>
      <c r="BF156" s="195">
        <f t="shared" si="25"/>
        <v>0</v>
      </c>
      <c r="BG156" s="195">
        <f t="shared" si="26"/>
        <v>0</v>
      </c>
      <c r="BH156" s="195">
        <f t="shared" si="27"/>
        <v>0</v>
      </c>
      <c r="BI156" s="195">
        <f t="shared" si="28"/>
        <v>0</v>
      </c>
      <c r="BJ156" s="14" t="s">
        <v>86</v>
      </c>
      <c r="BK156" s="195">
        <f t="shared" si="29"/>
        <v>0</v>
      </c>
      <c r="BL156" s="14" t="s">
        <v>133</v>
      </c>
      <c r="BM156" s="194" t="s">
        <v>232</v>
      </c>
    </row>
    <row r="157" spans="1:65" s="2" customFormat="1" ht="24.2" customHeight="1">
      <c r="A157" s="31"/>
      <c r="B157" s="32"/>
      <c r="C157" s="183" t="s">
        <v>233</v>
      </c>
      <c r="D157" s="183" t="s">
        <v>128</v>
      </c>
      <c r="E157" s="184" t="s">
        <v>234</v>
      </c>
      <c r="F157" s="185" t="s">
        <v>235</v>
      </c>
      <c r="G157" s="186" t="s">
        <v>162</v>
      </c>
      <c r="H157" s="187">
        <v>8</v>
      </c>
      <c r="I157" s="188"/>
      <c r="J157" s="189">
        <f t="shared" si="20"/>
        <v>0</v>
      </c>
      <c r="K157" s="185" t="s">
        <v>132</v>
      </c>
      <c r="L157" s="36"/>
      <c r="M157" s="190" t="s">
        <v>1</v>
      </c>
      <c r="N157" s="191" t="s">
        <v>43</v>
      </c>
      <c r="O157" s="68"/>
      <c r="P157" s="192">
        <f t="shared" si="21"/>
        <v>0</v>
      </c>
      <c r="Q157" s="192">
        <v>7.4999999999999997E-3</v>
      </c>
      <c r="R157" s="192">
        <f t="shared" si="22"/>
        <v>0.06</v>
      </c>
      <c r="S157" s="192">
        <v>0</v>
      </c>
      <c r="T157" s="193">
        <f t="shared" si="23"/>
        <v>0</v>
      </c>
      <c r="U157" s="31"/>
      <c r="V157" s="31"/>
      <c r="W157" s="31"/>
      <c r="X157" s="31"/>
      <c r="Y157" s="31"/>
      <c r="Z157" s="31"/>
      <c r="AA157" s="31"/>
      <c r="AB157" s="31"/>
      <c r="AC157" s="31"/>
      <c r="AD157" s="31"/>
      <c r="AE157" s="31"/>
      <c r="AR157" s="194" t="s">
        <v>133</v>
      </c>
      <c r="AT157" s="194" t="s">
        <v>128</v>
      </c>
      <c r="AU157" s="194" t="s">
        <v>88</v>
      </c>
      <c r="AY157" s="14" t="s">
        <v>126</v>
      </c>
      <c r="BE157" s="195">
        <f t="shared" si="24"/>
        <v>0</v>
      </c>
      <c r="BF157" s="195">
        <f t="shared" si="25"/>
        <v>0</v>
      </c>
      <c r="BG157" s="195">
        <f t="shared" si="26"/>
        <v>0</v>
      </c>
      <c r="BH157" s="195">
        <f t="shared" si="27"/>
        <v>0</v>
      </c>
      <c r="BI157" s="195">
        <f t="shared" si="28"/>
        <v>0</v>
      </c>
      <c r="BJ157" s="14" t="s">
        <v>86</v>
      </c>
      <c r="BK157" s="195">
        <f t="shared" si="29"/>
        <v>0</v>
      </c>
      <c r="BL157" s="14" t="s">
        <v>133</v>
      </c>
      <c r="BM157" s="194" t="s">
        <v>236</v>
      </c>
    </row>
    <row r="158" spans="1:65" s="2" customFormat="1" ht="24.2" customHeight="1">
      <c r="A158" s="31"/>
      <c r="B158" s="32"/>
      <c r="C158" s="183" t="s">
        <v>237</v>
      </c>
      <c r="D158" s="183" t="s">
        <v>128</v>
      </c>
      <c r="E158" s="184" t="s">
        <v>238</v>
      </c>
      <c r="F158" s="185" t="s">
        <v>239</v>
      </c>
      <c r="G158" s="186" t="s">
        <v>162</v>
      </c>
      <c r="H158" s="187">
        <v>718.57299999999998</v>
      </c>
      <c r="I158" s="188"/>
      <c r="J158" s="189">
        <f t="shared" si="20"/>
        <v>0</v>
      </c>
      <c r="K158" s="185" t="s">
        <v>132</v>
      </c>
      <c r="L158" s="36"/>
      <c r="M158" s="190" t="s">
        <v>1</v>
      </c>
      <c r="N158" s="191" t="s">
        <v>43</v>
      </c>
      <c r="O158" s="68"/>
      <c r="P158" s="192">
        <f t="shared" si="21"/>
        <v>0</v>
      </c>
      <c r="Q158" s="192">
        <v>0</v>
      </c>
      <c r="R158" s="192">
        <f t="shared" si="22"/>
        <v>0</v>
      </c>
      <c r="S158" s="192">
        <v>0</v>
      </c>
      <c r="T158" s="193">
        <f t="shared" si="23"/>
        <v>0</v>
      </c>
      <c r="U158" s="31"/>
      <c r="V158" s="31"/>
      <c r="W158" s="31"/>
      <c r="X158" s="31"/>
      <c r="Y158" s="31"/>
      <c r="Z158" s="31"/>
      <c r="AA158" s="31"/>
      <c r="AB158" s="31"/>
      <c r="AC158" s="31"/>
      <c r="AD158" s="31"/>
      <c r="AE158" s="31"/>
      <c r="AR158" s="194" t="s">
        <v>133</v>
      </c>
      <c r="AT158" s="194" t="s">
        <v>128</v>
      </c>
      <c r="AU158" s="194" t="s">
        <v>88</v>
      </c>
      <c r="AY158" s="14" t="s">
        <v>126</v>
      </c>
      <c r="BE158" s="195">
        <f t="shared" si="24"/>
        <v>0</v>
      </c>
      <c r="BF158" s="195">
        <f t="shared" si="25"/>
        <v>0</v>
      </c>
      <c r="BG158" s="195">
        <f t="shared" si="26"/>
        <v>0</v>
      </c>
      <c r="BH158" s="195">
        <f t="shared" si="27"/>
        <v>0</v>
      </c>
      <c r="BI158" s="195">
        <f t="shared" si="28"/>
        <v>0</v>
      </c>
      <c r="BJ158" s="14" t="s">
        <v>86</v>
      </c>
      <c r="BK158" s="195">
        <f t="shared" si="29"/>
        <v>0</v>
      </c>
      <c r="BL158" s="14" t="s">
        <v>133</v>
      </c>
      <c r="BM158" s="194" t="s">
        <v>240</v>
      </c>
    </row>
    <row r="159" spans="1:65" s="2" customFormat="1" ht="24.2" customHeight="1">
      <c r="A159" s="31"/>
      <c r="B159" s="32"/>
      <c r="C159" s="183" t="s">
        <v>241</v>
      </c>
      <c r="D159" s="183" t="s">
        <v>128</v>
      </c>
      <c r="E159" s="184" t="s">
        <v>242</v>
      </c>
      <c r="F159" s="185" t="s">
        <v>243</v>
      </c>
      <c r="G159" s="186" t="s">
        <v>162</v>
      </c>
      <c r="H159" s="187">
        <v>13652.887000000001</v>
      </c>
      <c r="I159" s="188"/>
      <c r="J159" s="189">
        <f t="shared" si="20"/>
        <v>0</v>
      </c>
      <c r="K159" s="185" t="s">
        <v>132</v>
      </c>
      <c r="L159" s="36"/>
      <c r="M159" s="190" t="s">
        <v>1</v>
      </c>
      <c r="N159" s="191" t="s">
        <v>43</v>
      </c>
      <c r="O159" s="68"/>
      <c r="P159" s="192">
        <f t="shared" si="21"/>
        <v>0</v>
      </c>
      <c r="Q159" s="192">
        <v>0</v>
      </c>
      <c r="R159" s="192">
        <f t="shared" si="22"/>
        <v>0</v>
      </c>
      <c r="S159" s="192">
        <v>0</v>
      </c>
      <c r="T159" s="193">
        <f t="shared" si="23"/>
        <v>0</v>
      </c>
      <c r="U159" s="31"/>
      <c r="V159" s="31"/>
      <c r="W159" s="31"/>
      <c r="X159" s="31"/>
      <c r="Y159" s="31"/>
      <c r="Z159" s="31"/>
      <c r="AA159" s="31"/>
      <c r="AB159" s="31"/>
      <c r="AC159" s="31"/>
      <c r="AD159" s="31"/>
      <c r="AE159" s="31"/>
      <c r="AR159" s="194" t="s">
        <v>133</v>
      </c>
      <c r="AT159" s="194" t="s">
        <v>128</v>
      </c>
      <c r="AU159" s="194" t="s">
        <v>88</v>
      </c>
      <c r="AY159" s="14" t="s">
        <v>126</v>
      </c>
      <c r="BE159" s="195">
        <f t="shared" si="24"/>
        <v>0</v>
      </c>
      <c r="BF159" s="195">
        <f t="shared" si="25"/>
        <v>0</v>
      </c>
      <c r="BG159" s="195">
        <f t="shared" si="26"/>
        <v>0</v>
      </c>
      <c r="BH159" s="195">
        <f t="shared" si="27"/>
        <v>0</v>
      </c>
      <c r="BI159" s="195">
        <f t="shared" si="28"/>
        <v>0</v>
      </c>
      <c r="BJ159" s="14" t="s">
        <v>86</v>
      </c>
      <c r="BK159" s="195">
        <f t="shared" si="29"/>
        <v>0</v>
      </c>
      <c r="BL159" s="14" t="s">
        <v>133</v>
      </c>
      <c r="BM159" s="194" t="s">
        <v>244</v>
      </c>
    </row>
    <row r="160" spans="1:65" s="2" customFormat="1" ht="16.5" customHeight="1">
      <c r="A160" s="31"/>
      <c r="B160" s="32"/>
      <c r="C160" s="183" t="s">
        <v>245</v>
      </c>
      <c r="D160" s="183" t="s">
        <v>128</v>
      </c>
      <c r="E160" s="184" t="s">
        <v>246</v>
      </c>
      <c r="F160" s="185" t="s">
        <v>247</v>
      </c>
      <c r="G160" s="186" t="s">
        <v>162</v>
      </c>
      <c r="H160" s="187">
        <v>718.57299999999998</v>
      </c>
      <c r="I160" s="188"/>
      <c r="J160" s="189">
        <f t="shared" si="20"/>
        <v>0</v>
      </c>
      <c r="K160" s="185" t="s">
        <v>132</v>
      </c>
      <c r="L160" s="36"/>
      <c r="M160" s="190" t="s">
        <v>1</v>
      </c>
      <c r="N160" s="191" t="s">
        <v>43</v>
      </c>
      <c r="O160" s="68"/>
      <c r="P160" s="192">
        <f t="shared" si="21"/>
        <v>0</v>
      </c>
      <c r="Q160" s="192">
        <v>0</v>
      </c>
      <c r="R160" s="192">
        <f t="shared" si="22"/>
        <v>0</v>
      </c>
      <c r="S160" s="192">
        <v>0</v>
      </c>
      <c r="T160" s="193">
        <f t="shared" si="23"/>
        <v>0</v>
      </c>
      <c r="U160" s="31"/>
      <c r="V160" s="31"/>
      <c r="W160" s="31"/>
      <c r="X160" s="31"/>
      <c r="Y160" s="31"/>
      <c r="Z160" s="31"/>
      <c r="AA160" s="31"/>
      <c r="AB160" s="31"/>
      <c r="AC160" s="31"/>
      <c r="AD160" s="31"/>
      <c r="AE160" s="31"/>
      <c r="AR160" s="194" t="s">
        <v>133</v>
      </c>
      <c r="AT160" s="194" t="s">
        <v>128</v>
      </c>
      <c r="AU160" s="194" t="s">
        <v>88</v>
      </c>
      <c r="AY160" s="14" t="s">
        <v>126</v>
      </c>
      <c r="BE160" s="195">
        <f t="shared" si="24"/>
        <v>0</v>
      </c>
      <c r="BF160" s="195">
        <f t="shared" si="25"/>
        <v>0</v>
      </c>
      <c r="BG160" s="195">
        <f t="shared" si="26"/>
        <v>0</v>
      </c>
      <c r="BH160" s="195">
        <f t="shared" si="27"/>
        <v>0</v>
      </c>
      <c r="BI160" s="195">
        <f t="shared" si="28"/>
        <v>0</v>
      </c>
      <c r="BJ160" s="14" t="s">
        <v>86</v>
      </c>
      <c r="BK160" s="195">
        <f t="shared" si="29"/>
        <v>0</v>
      </c>
      <c r="BL160" s="14" t="s">
        <v>133</v>
      </c>
      <c r="BM160" s="194" t="s">
        <v>248</v>
      </c>
    </row>
    <row r="161" spans="1:65" s="2" customFormat="1" ht="55.5" customHeight="1">
      <c r="A161" s="31"/>
      <c r="B161" s="32"/>
      <c r="C161" s="183" t="s">
        <v>249</v>
      </c>
      <c r="D161" s="183" t="s">
        <v>128</v>
      </c>
      <c r="E161" s="184" t="s">
        <v>250</v>
      </c>
      <c r="F161" s="185" t="s">
        <v>251</v>
      </c>
      <c r="G161" s="186" t="s">
        <v>162</v>
      </c>
      <c r="H161" s="187">
        <v>0.1</v>
      </c>
      <c r="I161" s="188"/>
      <c r="J161" s="189">
        <f t="shared" si="20"/>
        <v>0</v>
      </c>
      <c r="K161" s="185" t="s">
        <v>349</v>
      </c>
      <c r="L161" s="36"/>
      <c r="M161" s="190" t="s">
        <v>1</v>
      </c>
      <c r="N161" s="191" t="s">
        <v>43</v>
      </c>
      <c r="O161" s="68"/>
      <c r="P161" s="192">
        <f t="shared" si="21"/>
        <v>0</v>
      </c>
      <c r="Q161" s="192">
        <v>0</v>
      </c>
      <c r="R161" s="192">
        <f t="shared" si="22"/>
        <v>0</v>
      </c>
      <c r="S161" s="192">
        <v>0</v>
      </c>
      <c r="T161" s="193">
        <f t="shared" si="23"/>
        <v>0</v>
      </c>
      <c r="U161" s="31"/>
      <c r="V161" s="31"/>
      <c r="W161" s="31"/>
      <c r="X161" s="31"/>
      <c r="Y161" s="31"/>
      <c r="Z161" s="31"/>
      <c r="AA161" s="31"/>
      <c r="AB161" s="31"/>
      <c r="AC161" s="31"/>
      <c r="AD161" s="31"/>
      <c r="AE161" s="31"/>
      <c r="AR161" s="194" t="s">
        <v>133</v>
      </c>
      <c r="AT161" s="194" t="s">
        <v>128</v>
      </c>
      <c r="AU161" s="194" t="s">
        <v>88</v>
      </c>
      <c r="AY161" s="14" t="s">
        <v>126</v>
      </c>
      <c r="BE161" s="195">
        <f t="shared" si="24"/>
        <v>0</v>
      </c>
      <c r="BF161" s="195">
        <f t="shared" si="25"/>
        <v>0</v>
      </c>
      <c r="BG161" s="195">
        <f t="shared" si="26"/>
        <v>0</v>
      </c>
      <c r="BH161" s="195">
        <f t="shared" si="27"/>
        <v>0</v>
      </c>
      <c r="BI161" s="195">
        <f t="shared" si="28"/>
        <v>0</v>
      </c>
      <c r="BJ161" s="14" t="s">
        <v>86</v>
      </c>
      <c r="BK161" s="195">
        <f t="shared" si="29"/>
        <v>0</v>
      </c>
      <c r="BL161" s="14" t="s">
        <v>133</v>
      </c>
      <c r="BM161" s="194" t="s">
        <v>252</v>
      </c>
    </row>
    <row r="162" spans="1:65" s="2" customFormat="1" ht="29.25">
      <c r="A162" s="31"/>
      <c r="B162" s="32"/>
      <c r="C162" s="33"/>
      <c r="D162" s="206" t="s">
        <v>253</v>
      </c>
      <c r="E162" s="33"/>
      <c r="F162" s="207" t="s">
        <v>254</v>
      </c>
      <c r="G162" s="33"/>
      <c r="H162" s="33"/>
      <c r="I162" s="208"/>
      <c r="J162" s="33"/>
      <c r="K162" s="33"/>
      <c r="L162" s="36"/>
      <c r="M162" s="209"/>
      <c r="N162" s="210"/>
      <c r="O162" s="68"/>
      <c r="P162" s="68"/>
      <c r="Q162" s="68"/>
      <c r="R162" s="68"/>
      <c r="S162" s="68"/>
      <c r="T162" s="69"/>
      <c r="U162" s="31"/>
      <c r="V162" s="31"/>
      <c r="W162" s="31"/>
      <c r="X162" s="31"/>
      <c r="Y162" s="31"/>
      <c r="Z162" s="31"/>
      <c r="AA162" s="31"/>
      <c r="AB162" s="31"/>
      <c r="AC162" s="31"/>
      <c r="AD162" s="31"/>
      <c r="AE162" s="31"/>
      <c r="AT162" s="14" t="s">
        <v>253</v>
      </c>
      <c r="AU162" s="14" t="s">
        <v>88</v>
      </c>
    </row>
    <row r="163" spans="1:65" s="2" customFormat="1" ht="24.2" customHeight="1">
      <c r="A163" s="31"/>
      <c r="B163" s="32"/>
      <c r="C163" s="183" t="s">
        <v>255</v>
      </c>
      <c r="D163" s="183" t="s">
        <v>128</v>
      </c>
      <c r="E163" s="184" t="s">
        <v>256</v>
      </c>
      <c r="F163" s="185" t="s">
        <v>257</v>
      </c>
      <c r="G163" s="186" t="s">
        <v>162</v>
      </c>
      <c r="H163" s="187">
        <v>96.45</v>
      </c>
      <c r="I163" s="188"/>
      <c r="J163" s="189">
        <f t="shared" ref="J163:J172" si="30">ROUND(I163*H163,2)</f>
        <v>0</v>
      </c>
      <c r="K163" s="185" t="s">
        <v>132</v>
      </c>
      <c r="L163" s="36"/>
      <c r="M163" s="190" t="s">
        <v>1</v>
      </c>
      <c r="N163" s="191" t="s">
        <v>43</v>
      </c>
      <c r="O163" s="68"/>
      <c r="P163" s="192">
        <f t="shared" ref="P163:P172" si="31">O163*H163</f>
        <v>0</v>
      </c>
      <c r="Q163" s="192">
        <v>0</v>
      </c>
      <c r="R163" s="192">
        <f t="shared" ref="R163:R172" si="32">Q163*H163</f>
        <v>0</v>
      </c>
      <c r="S163" s="192">
        <v>0</v>
      </c>
      <c r="T163" s="193">
        <f t="shared" ref="T163:T172" si="33">S163*H163</f>
        <v>0</v>
      </c>
      <c r="U163" s="31"/>
      <c r="V163" s="31"/>
      <c r="W163" s="31"/>
      <c r="X163" s="31"/>
      <c r="Y163" s="31"/>
      <c r="Z163" s="31"/>
      <c r="AA163" s="31"/>
      <c r="AB163" s="31"/>
      <c r="AC163" s="31"/>
      <c r="AD163" s="31"/>
      <c r="AE163" s="31"/>
      <c r="AR163" s="194" t="s">
        <v>133</v>
      </c>
      <c r="AT163" s="194" t="s">
        <v>128</v>
      </c>
      <c r="AU163" s="194" t="s">
        <v>88</v>
      </c>
      <c r="AY163" s="14" t="s">
        <v>126</v>
      </c>
      <c r="BE163" s="195">
        <f t="shared" ref="BE163:BE172" si="34">IF(N163="základní",J163,0)</f>
        <v>0</v>
      </c>
      <c r="BF163" s="195">
        <f t="shared" ref="BF163:BF172" si="35">IF(N163="snížená",J163,0)</f>
        <v>0</v>
      </c>
      <c r="BG163" s="195">
        <f t="shared" ref="BG163:BG172" si="36">IF(N163="zákl. přenesená",J163,0)</f>
        <v>0</v>
      </c>
      <c r="BH163" s="195">
        <f t="shared" ref="BH163:BH172" si="37">IF(N163="sníž. přenesená",J163,0)</f>
        <v>0</v>
      </c>
      <c r="BI163" s="195">
        <f t="shared" ref="BI163:BI172" si="38">IF(N163="nulová",J163,0)</f>
        <v>0</v>
      </c>
      <c r="BJ163" s="14" t="s">
        <v>86</v>
      </c>
      <c r="BK163" s="195">
        <f t="shared" ref="BK163:BK172" si="39">ROUND(I163*H163,2)</f>
        <v>0</v>
      </c>
      <c r="BL163" s="14" t="s">
        <v>133</v>
      </c>
      <c r="BM163" s="194" t="s">
        <v>258</v>
      </c>
    </row>
    <row r="164" spans="1:65" s="2" customFormat="1" ht="33" customHeight="1">
      <c r="A164" s="31"/>
      <c r="B164" s="32"/>
      <c r="C164" s="183" t="s">
        <v>259</v>
      </c>
      <c r="D164" s="183" t="s">
        <v>128</v>
      </c>
      <c r="E164" s="184" t="s">
        <v>260</v>
      </c>
      <c r="F164" s="185" t="s">
        <v>261</v>
      </c>
      <c r="G164" s="186" t="s">
        <v>162</v>
      </c>
      <c r="H164" s="187">
        <v>0.5</v>
      </c>
      <c r="I164" s="188"/>
      <c r="J164" s="189">
        <f t="shared" si="30"/>
        <v>0</v>
      </c>
      <c r="K164" s="185" t="s">
        <v>132</v>
      </c>
      <c r="L164" s="36"/>
      <c r="M164" s="190" t="s">
        <v>1</v>
      </c>
      <c r="N164" s="191" t="s">
        <v>43</v>
      </c>
      <c r="O164" s="68"/>
      <c r="P164" s="192">
        <f t="shared" si="31"/>
        <v>0</v>
      </c>
      <c r="Q164" s="192">
        <v>0</v>
      </c>
      <c r="R164" s="192">
        <f t="shared" si="32"/>
        <v>0</v>
      </c>
      <c r="S164" s="192">
        <v>0</v>
      </c>
      <c r="T164" s="193">
        <f t="shared" si="33"/>
        <v>0</v>
      </c>
      <c r="U164" s="31"/>
      <c r="V164" s="31"/>
      <c r="W164" s="31"/>
      <c r="X164" s="31"/>
      <c r="Y164" s="31"/>
      <c r="Z164" s="31"/>
      <c r="AA164" s="31"/>
      <c r="AB164" s="31"/>
      <c r="AC164" s="31"/>
      <c r="AD164" s="31"/>
      <c r="AE164" s="31"/>
      <c r="AR164" s="194" t="s">
        <v>133</v>
      </c>
      <c r="AT164" s="194" t="s">
        <v>128</v>
      </c>
      <c r="AU164" s="194" t="s">
        <v>88</v>
      </c>
      <c r="AY164" s="14" t="s">
        <v>126</v>
      </c>
      <c r="BE164" s="195">
        <f t="shared" si="34"/>
        <v>0</v>
      </c>
      <c r="BF164" s="195">
        <f t="shared" si="35"/>
        <v>0</v>
      </c>
      <c r="BG164" s="195">
        <f t="shared" si="36"/>
        <v>0</v>
      </c>
      <c r="BH164" s="195">
        <f t="shared" si="37"/>
        <v>0</v>
      </c>
      <c r="BI164" s="195">
        <f t="shared" si="38"/>
        <v>0</v>
      </c>
      <c r="BJ164" s="14" t="s">
        <v>86</v>
      </c>
      <c r="BK164" s="195">
        <f t="shared" si="39"/>
        <v>0</v>
      </c>
      <c r="BL164" s="14" t="s">
        <v>133</v>
      </c>
      <c r="BM164" s="194" t="s">
        <v>262</v>
      </c>
    </row>
    <row r="165" spans="1:65" s="2" customFormat="1" ht="37.9" customHeight="1">
      <c r="A165" s="31"/>
      <c r="B165" s="32"/>
      <c r="C165" s="183" t="s">
        <v>263</v>
      </c>
      <c r="D165" s="183" t="s">
        <v>128</v>
      </c>
      <c r="E165" s="184" t="s">
        <v>264</v>
      </c>
      <c r="F165" s="185" t="s">
        <v>265</v>
      </c>
      <c r="G165" s="186" t="s">
        <v>162</v>
      </c>
      <c r="H165" s="187">
        <v>9.3859999999999992</v>
      </c>
      <c r="I165" s="188"/>
      <c r="J165" s="189">
        <f t="shared" si="30"/>
        <v>0</v>
      </c>
      <c r="K165" s="185" t="s">
        <v>132</v>
      </c>
      <c r="L165" s="36"/>
      <c r="M165" s="190" t="s">
        <v>1</v>
      </c>
      <c r="N165" s="191" t="s">
        <v>43</v>
      </c>
      <c r="O165" s="68"/>
      <c r="P165" s="192">
        <f t="shared" si="31"/>
        <v>0</v>
      </c>
      <c r="Q165" s="192">
        <v>0</v>
      </c>
      <c r="R165" s="192">
        <f t="shared" si="32"/>
        <v>0</v>
      </c>
      <c r="S165" s="192">
        <v>0</v>
      </c>
      <c r="T165" s="193">
        <f t="shared" si="33"/>
        <v>0</v>
      </c>
      <c r="U165" s="31"/>
      <c r="V165" s="31"/>
      <c r="W165" s="31"/>
      <c r="X165" s="31"/>
      <c r="Y165" s="31"/>
      <c r="Z165" s="31"/>
      <c r="AA165" s="31"/>
      <c r="AB165" s="31"/>
      <c r="AC165" s="31"/>
      <c r="AD165" s="31"/>
      <c r="AE165" s="31"/>
      <c r="AR165" s="194" t="s">
        <v>133</v>
      </c>
      <c r="AT165" s="194" t="s">
        <v>128</v>
      </c>
      <c r="AU165" s="194" t="s">
        <v>88</v>
      </c>
      <c r="AY165" s="14" t="s">
        <v>126</v>
      </c>
      <c r="BE165" s="195">
        <f t="shared" si="34"/>
        <v>0</v>
      </c>
      <c r="BF165" s="195">
        <f t="shared" si="35"/>
        <v>0</v>
      </c>
      <c r="BG165" s="195">
        <f t="shared" si="36"/>
        <v>0</v>
      </c>
      <c r="BH165" s="195">
        <f t="shared" si="37"/>
        <v>0</v>
      </c>
      <c r="BI165" s="195">
        <f t="shared" si="38"/>
        <v>0</v>
      </c>
      <c r="BJ165" s="14" t="s">
        <v>86</v>
      </c>
      <c r="BK165" s="195">
        <f t="shared" si="39"/>
        <v>0</v>
      </c>
      <c r="BL165" s="14" t="s">
        <v>133</v>
      </c>
      <c r="BM165" s="194" t="s">
        <v>266</v>
      </c>
    </row>
    <row r="166" spans="1:65" s="2" customFormat="1" ht="33" customHeight="1">
      <c r="A166" s="31"/>
      <c r="B166" s="32"/>
      <c r="C166" s="183" t="s">
        <v>267</v>
      </c>
      <c r="D166" s="183" t="s">
        <v>128</v>
      </c>
      <c r="E166" s="184" t="s">
        <v>268</v>
      </c>
      <c r="F166" s="185" t="s">
        <v>269</v>
      </c>
      <c r="G166" s="186" t="s">
        <v>162</v>
      </c>
      <c r="H166" s="187">
        <v>12.55</v>
      </c>
      <c r="I166" s="188"/>
      <c r="J166" s="189">
        <f t="shared" si="30"/>
        <v>0</v>
      </c>
      <c r="K166" s="185" t="s">
        <v>132</v>
      </c>
      <c r="L166" s="36"/>
      <c r="M166" s="190" t="s">
        <v>1</v>
      </c>
      <c r="N166" s="191" t="s">
        <v>43</v>
      </c>
      <c r="O166" s="68"/>
      <c r="P166" s="192">
        <f t="shared" si="31"/>
        <v>0</v>
      </c>
      <c r="Q166" s="192">
        <v>0</v>
      </c>
      <c r="R166" s="192">
        <f t="shared" si="32"/>
        <v>0</v>
      </c>
      <c r="S166" s="192">
        <v>0</v>
      </c>
      <c r="T166" s="193">
        <f t="shared" si="33"/>
        <v>0</v>
      </c>
      <c r="U166" s="31"/>
      <c r="V166" s="31"/>
      <c r="W166" s="31"/>
      <c r="X166" s="31"/>
      <c r="Y166" s="31"/>
      <c r="Z166" s="31"/>
      <c r="AA166" s="31"/>
      <c r="AB166" s="31"/>
      <c r="AC166" s="31"/>
      <c r="AD166" s="31"/>
      <c r="AE166" s="31"/>
      <c r="AR166" s="194" t="s">
        <v>133</v>
      </c>
      <c r="AT166" s="194" t="s">
        <v>128</v>
      </c>
      <c r="AU166" s="194" t="s">
        <v>88</v>
      </c>
      <c r="AY166" s="14" t="s">
        <v>126</v>
      </c>
      <c r="BE166" s="195">
        <f t="shared" si="34"/>
        <v>0</v>
      </c>
      <c r="BF166" s="195">
        <f t="shared" si="35"/>
        <v>0</v>
      </c>
      <c r="BG166" s="195">
        <f t="shared" si="36"/>
        <v>0</v>
      </c>
      <c r="BH166" s="195">
        <f t="shared" si="37"/>
        <v>0</v>
      </c>
      <c r="BI166" s="195">
        <f t="shared" si="38"/>
        <v>0</v>
      </c>
      <c r="BJ166" s="14" t="s">
        <v>86</v>
      </c>
      <c r="BK166" s="195">
        <f t="shared" si="39"/>
        <v>0</v>
      </c>
      <c r="BL166" s="14" t="s">
        <v>133</v>
      </c>
      <c r="BM166" s="194" t="s">
        <v>270</v>
      </c>
    </row>
    <row r="167" spans="1:65" s="2" customFormat="1" ht="24.2" customHeight="1">
      <c r="A167" s="31"/>
      <c r="B167" s="32"/>
      <c r="C167" s="183" t="s">
        <v>271</v>
      </c>
      <c r="D167" s="183" t="s">
        <v>128</v>
      </c>
      <c r="E167" s="184" t="s">
        <v>272</v>
      </c>
      <c r="F167" s="185" t="s">
        <v>273</v>
      </c>
      <c r="G167" s="186" t="s">
        <v>162</v>
      </c>
      <c r="H167" s="187">
        <v>3.5</v>
      </c>
      <c r="I167" s="188"/>
      <c r="J167" s="189">
        <f t="shared" si="30"/>
        <v>0</v>
      </c>
      <c r="K167" s="185" t="s">
        <v>349</v>
      </c>
      <c r="L167" s="36"/>
      <c r="M167" s="190" t="s">
        <v>1</v>
      </c>
      <c r="N167" s="191" t="s">
        <v>43</v>
      </c>
      <c r="O167" s="68"/>
      <c r="P167" s="192">
        <f t="shared" si="31"/>
        <v>0</v>
      </c>
      <c r="Q167" s="192">
        <v>0</v>
      </c>
      <c r="R167" s="192">
        <f t="shared" si="32"/>
        <v>0</v>
      </c>
      <c r="S167" s="192">
        <v>0</v>
      </c>
      <c r="T167" s="193">
        <f t="shared" si="33"/>
        <v>0</v>
      </c>
      <c r="U167" s="31"/>
      <c r="V167" s="31"/>
      <c r="W167" s="31"/>
      <c r="X167" s="31"/>
      <c r="Y167" s="31"/>
      <c r="Z167" s="31"/>
      <c r="AA167" s="31"/>
      <c r="AB167" s="31"/>
      <c r="AC167" s="31"/>
      <c r="AD167" s="31"/>
      <c r="AE167" s="31"/>
      <c r="AR167" s="194" t="s">
        <v>133</v>
      </c>
      <c r="AT167" s="194" t="s">
        <v>128</v>
      </c>
      <c r="AU167" s="194" t="s">
        <v>88</v>
      </c>
      <c r="AY167" s="14" t="s">
        <v>126</v>
      </c>
      <c r="BE167" s="195">
        <f t="shared" si="34"/>
        <v>0</v>
      </c>
      <c r="BF167" s="195">
        <f t="shared" si="35"/>
        <v>0</v>
      </c>
      <c r="BG167" s="195">
        <f t="shared" si="36"/>
        <v>0</v>
      </c>
      <c r="BH167" s="195">
        <f t="shared" si="37"/>
        <v>0</v>
      </c>
      <c r="BI167" s="195">
        <f t="shared" si="38"/>
        <v>0</v>
      </c>
      <c r="BJ167" s="14" t="s">
        <v>86</v>
      </c>
      <c r="BK167" s="195">
        <f t="shared" si="39"/>
        <v>0</v>
      </c>
      <c r="BL167" s="14" t="s">
        <v>133</v>
      </c>
      <c r="BM167" s="194" t="s">
        <v>274</v>
      </c>
    </row>
    <row r="168" spans="1:65" s="2" customFormat="1" ht="37.9" customHeight="1">
      <c r="A168" s="31"/>
      <c r="B168" s="32"/>
      <c r="C168" s="183" t="s">
        <v>275</v>
      </c>
      <c r="D168" s="183" t="s">
        <v>128</v>
      </c>
      <c r="E168" s="184" t="s">
        <v>276</v>
      </c>
      <c r="F168" s="185" t="s">
        <v>277</v>
      </c>
      <c r="G168" s="186" t="s">
        <v>162</v>
      </c>
      <c r="H168" s="187">
        <v>148.995</v>
      </c>
      <c r="I168" s="188"/>
      <c r="J168" s="189">
        <f t="shared" si="30"/>
        <v>0</v>
      </c>
      <c r="K168" s="185" t="s">
        <v>132</v>
      </c>
      <c r="L168" s="36"/>
      <c r="M168" s="190" t="s">
        <v>1</v>
      </c>
      <c r="N168" s="191" t="s">
        <v>43</v>
      </c>
      <c r="O168" s="68"/>
      <c r="P168" s="192">
        <f t="shared" si="31"/>
        <v>0</v>
      </c>
      <c r="Q168" s="192">
        <v>0</v>
      </c>
      <c r="R168" s="192">
        <f t="shared" si="32"/>
        <v>0</v>
      </c>
      <c r="S168" s="192">
        <v>0</v>
      </c>
      <c r="T168" s="193">
        <f t="shared" si="33"/>
        <v>0</v>
      </c>
      <c r="U168" s="31"/>
      <c r="V168" s="31"/>
      <c r="W168" s="31"/>
      <c r="X168" s="31"/>
      <c r="Y168" s="31"/>
      <c r="Z168" s="31"/>
      <c r="AA168" s="31"/>
      <c r="AB168" s="31"/>
      <c r="AC168" s="31"/>
      <c r="AD168" s="31"/>
      <c r="AE168" s="31"/>
      <c r="AR168" s="194" t="s">
        <v>133</v>
      </c>
      <c r="AT168" s="194" t="s">
        <v>128</v>
      </c>
      <c r="AU168" s="194" t="s">
        <v>88</v>
      </c>
      <c r="AY168" s="14" t="s">
        <v>126</v>
      </c>
      <c r="BE168" s="195">
        <f t="shared" si="34"/>
        <v>0</v>
      </c>
      <c r="BF168" s="195">
        <f t="shared" si="35"/>
        <v>0</v>
      </c>
      <c r="BG168" s="195">
        <f t="shared" si="36"/>
        <v>0</v>
      </c>
      <c r="BH168" s="195">
        <f t="shared" si="37"/>
        <v>0</v>
      </c>
      <c r="BI168" s="195">
        <f t="shared" si="38"/>
        <v>0</v>
      </c>
      <c r="BJ168" s="14" t="s">
        <v>86</v>
      </c>
      <c r="BK168" s="195">
        <f t="shared" si="39"/>
        <v>0</v>
      </c>
      <c r="BL168" s="14" t="s">
        <v>133</v>
      </c>
      <c r="BM168" s="194" t="s">
        <v>278</v>
      </c>
    </row>
    <row r="169" spans="1:65" s="2" customFormat="1" ht="37.9" customHeight="1">
      <c r="A169" s="31"/>
      <c r="B169" s="32"/>
      <c r="C169" s="183" t="s">
        <v>279</v>
      </c>
      <c r="D169" s="183" t="s">
        <v>128</v>
      </c>
      <c r="E169" s="184" t="s">
        <v>280</v>
      </c>
      <c r="F169" s="185" t="s">
        <v>281</v>
      </c>
      <c r="G169" s="186" t="s">
        <v>162</v>
      </c>
      <c r="H169" s="187">
        <v>11.28</v>
      </c>
      <c r="I169" s="188"/>
      <c r="J169" s="189">
        <f t="shared" si="30"/>
        <v>0</v>
      </c>
      <c r="K169" s="185" t="s">
        <v>132</v>
      </c>
      <c r="L169" s="36"/>
      <c r="M169" s="190" t="s">
        <v>1</v>
      </c>
      <c r="N169" s="191" t="s">
        <v>43</v>
      </c>
      <c r="O169" s="68"/>
      <c r="P169" s="192">
        <f t="shared" si="31"/>
        <v>0</v>
      </c>
      <c r="Q169" s="192">
        <v>0</v>
      </c>
      <c r="R169" s="192">
        <f t="shared" si="32"/>
        <v>0</v>
      </c>
      <c r="S169" s="192">
        <v>0</v>
      </c>
      <c r="T169" s="193">
        <f t="shared" si="33"/>
        <v>0</v>
      </c>
      <c r="U169" s="31"/>
      <c r="V169" s="31"/>
      <c r="W169" s="31"/>
      <c r="X169" s="31"/>
      <c r="Y169" s="31"/>
      <c r="Z169" s="31"/>
      <c r="AA169" s="31"/>
      <c r="AB169" s="31"/>
      <c r="AC169" s="31"/>
      <c r="AD169" s="31"/>
      <c r="AE169" s="31"/>
      <c r="AR169" s="194" t="s">
        <v>133</v>
      </c>
      <c r="AT169" s="194" t="s">
        <v>128</v>
      </c>
      <c r="AU169" s="194" t="s">
        <v>88</v>
      </c>
      <c r="AY169" s="14" t="s">
        <v>126</v>
      </c>
      <c r="BE169" s="195">
        <f t="shared" si="34"/>
        <v>0</v>
      </c>
      <c r="BF169" s="195">
        <f t="shared" si="35"/>
        <v>0</v>
      </c>
      <c r="BG169" s="195">
        <f t="shared" si="36"/>
        <v>0</v>
      </c>
      <c r="BH169" s="195">
        <f t="shared" si="37"/>
        <v>0</v>
      </c>
      <c r="BI169" s="195">
        <f t="shared" si="38"/>
        <v>0</v>
      </c>
      <c r="BJ169" s="14" t="s">
        <v>86</v>
      </c>
      <c r="BK169" s="195">
        <f t="shared" si="39"/>
        <v>0</v>
      </c>
      <c r="BL169" s="14" t="s">
        <v>133</v>
      </c>
      <c r="BM169" s="194" t="s">
        <v>282</v>
      </c>
    </row>
    <row r="170" spans="1:65" s="2" customFormat="1" ht="33" customHeight="1">
      <c r="A170" s="31"/>
      <c r="B170" s="32"/>
      <c r="C170" s="183" t="s">
        <v>283</v>
      </c>
      <c r="D170" s="183" t="s">
        <v>128</v>
      </c>
      <c r="E170" s="184" t="s">
        <v>284</v>
      </c>
      <c r="F170" s="185" t="s">
        <v>285</v>
      </c>
      <c r="G170" s="186" t="s">
        <v>162</v>
      </c>
      <c r="H170" s="187">
        <v>174.2</v>
      </c>
      <c r="I170" s="188"/>
      <c r="J170" s="189">
        <f t="shared" si="30"/>
        <v>0</v>
      </c>
      <c r="K170" s="185" t="s">
        <v>132</v>
      </c>
      <c r="L170" s="36"/>
      <c r="M170" s="190" t="s">
        <v>1</v>
      </c>
      <c r="N170" s="191" t="s">
        <v>43</v>
      </c>
      <c r="O170" s="68"/>
      <c r="P170" s="192">
        <f t="shared" si="31"/>
        <v>0</v>
      </c>
      <c r="Q170" s="192">
        <v>0</v>
      </c>
      <c r="R170" s="192">
        <f t="shared" si="32"/>
        <v>0</v>
      </c>
      <c r="S170" s="192">
        <v>0</v>
      </c>
      <c r="T170" s="193">
        <f t="shared" si="33"/>
        <v>0</v>
      </c>
      <c r="U170" s="31"/>
      <c r="V170" s="31"/>
      <c r="W170" s="31"/>
      <c r="X170" s="31"/>
      <c r="Y170" s="31"/>
      <c r="Z170" s="31"/>
      <c r="AA170" s="31"/>
      <c r="AB170" s="31"/>
      <c r="AC170" s="31"/>
      <c r="AD170" s="31"/>
      <c r="AE170" s="31"/>
      <c r="AR170" s="194" t="s">
        <v>133</v>
      </c>
      <c r="AT170" s="194" t="s">
        <v>128</v>
      </c>
      <c r="AU170" s="194" t="s">
        <v>88</v>
      </c>
      <c r="AY170" s="14" t="s">
        <v>126</v>
      </c>
      <c r="BE170" s="195">
        <f t="shared" si="34"/>
        <v>0</v>
      </c>
      <c r="BF170" s="195">
        <f t="shared" si="35"/>
        <v>0</v>
      </c>
      <c r="BG170" s="195">
        <f t="shared" si="36"/>
        <v>0</v>
      </c>
      <c r="BH170" s="195">
        <f t="shared" si="37"/>
        <v>0</v>
      </c>
      <c r="BI170" s="195">
        <f t="shared" si="38"/>
        <v>0</v>
      </c>
      <c r="BJ170" s="14" t="s">
        <v>86</v>
      </c>
      <c r="BK170" s="195">
        <f t="shared" si="39"/>
        <v>0</v>
      </c>
      <c r="BL170" s="14" t="s">
        <v>133</v>
      </c>
      <c r="BM170" s="194" t="s">
        <v>286</v>
      </c>
    </row>
    <row r="171" spans="1:65" s="2" customFormat="1" ht="44.25" customHeight="1">
      <c r="A171" s="31"/>
      <c r="B171" s="32"/>
      <c r="C171" s="183" t="s">
        <v>287</v>
      </c>
      <c r="D171" s="183" t="s">
        <v>128</v>
      </c>
      <c r="E171" s="184" t="s">
        <v>288</v>
      </c>
      <c r="F171" s="185" t="s">
        <v>289</v>
      </c>
      <c r="G171" s="186" t="s">
        <v>162</v>
      </c>
      <c r="H171" s="187">
        <v>263.892</v>
      </c>
      <c r="I171" s="188"/>
      <c r="J171" s="189">
        <f t="shared" si="30"/>
        <v>0</v>
      </c>
      <c r="K171" s="185" t="s">
        <v>132</v>
      </c>
      <c r="L171" s="36"/>
      <c r="M171" s="190" t="s">
        <v>1</v>
      </c>
      <c r="N171" s="191" t="s">
        <v>43</v>
      </c>
      <c r="O171" s="68"/>
      <c r="P171" s="192">
        <f t="shared" si="31"/>
        <v>0</v>
      </c>
      <c r="Q171" s="192">
        <v>0</v>
      </c>
      <c r="R171" s="192">
        <f t="shared" si="32"/>
        <v>0</v>
      </c>
      <c r="S171" s="192">
        <v>0</v>
      </c>
      <c r="T171" s="193">
        <f t="shared" si="33"/>
        <v>0</v>
      </c>
      <c r="U171" s="31"/>
      <c r="V171" s="31"/>
      <c r="W171" s="31"/>
      <c r="X171" s="31"/>
      <c r="Y171" s="31"/>
      <c r="Z171" s="31"/>
      <c r="AA171" s="31"/>
      <c r="AB171" s="31"/>
      <c r="AC171" s="31"/>
      <c r="AD171" s="31"/>
      <c r="AE171" s="31"/>
      <c r="AR171" s="194" t="s">
        <v>133</v>
      </c>
      <c r="AT171" s="194" t="s">
        <v>128</v>
      </c>
      <c r="AU171" s="194" t="s">
        <v>88</v>
      </c>
      <c r="AY171" s="14" t="s">
        <v>126</v>
      </c>
      <c r="BE171" s="195">
        <f t="shared" si="34"/>
        <v>0</v>
      </c>
      <c r="BF171" s="195">
        <f t="shared" si="35"/>
        <v>0</v>
      </c>
      <c r="BG171" s="195">
        <f t="shared" si="36"/>
        <v>0</v>
      </c>
      <c r="BH171" s="195">
        <f t="shared" si="37"/>
        <v>0</v>
      </c>
      <c r="BI171" s="195">
        <f t="shared" si="38"/>
        <v>0</v>
      </c>
      <c r="BJ171" s="14" t="s">
        <v>86</v>
      </c>
      <c r="BK171" s="195">
        <f t="shared" si="39"/>
        <v>0</v>
      </c>
      <c r="BL171" s="14" t="s">
        <v>133</v>
      </c>
      <c r="BM171" s="194" t="s">
        <v>290</v>
      </c>
    </row>
    <row r="172" spans="1:65" s="2" customFormat="1" ht="44.25" customHeight="1">
      <c r="A172" s="31"/>
      <c r="B172" s="32"/>
      <c r="C172" s="183" t="s">
        <v>291</v>
      </c>
      <c r="D172" s="183" t="s">
        <v>128</v>
      </c>
      <c r="E172" s="184" t="s">
        <v>292</v>
      </c>
      <c r="F172" s="185" t="s">
        <v>293</v>
      </c>
      <c r="G172" s="186" t="s">
        <v>162</v>
      </c>
      <c r="H172" s="187">
        <v>9</v>
      </c>
      <c r="I172" s="188"/>
      <c r="J172" s="189">
        <f t="shared" si="30"/>
        <v>0</v>
      </c>
      <c r="K172" s="185" t="s">
        <v>132</v>
      </c>
      <c r="L172" s="36"/>
      <c r="M172" s="190" t="s">
        <v>1</v>
      </c>
      <c r="N172" s="191" t="s">
        <v>43</v>
      </c>
      <c r="O172" s="68"/>
      <c r="P172" s="192">
        <f t="shared" si="31"/>
        <v>0</v>
      </c>
      <c r="Q172" s="192">
        <v>0</v>
      </c>
      <c r="R172" s="192">
        <f t="shared" si="32"/>
        <v>0</v>
      </c>
      <c r="S172" s="192">
        <v>0</v>
      </c>
      <c r="T172" s="193">
        <f t="shared" si="33"/>
        <v>0</v>
      </c>
      <c r="U172" s="31"/>
      <c r="V172" s="31"/>
      <c r="W172" s="31"/>
      <c r="X172" s="31"/>
      <c r="Y172" s="31"/>
      <c r="Z172" s="31"/>
      <c r="AA172" s="31"/>
      <c r="AB172" s="31"/>
      <c r="AC172" s="31"/>
      <c r="AD172" s="31"/>
      <c r="AE172" s="31"/>
      <c r="AR172" s="194" t="s">
        <v>133</v>
      </c>
      <c r="AT172" s="194" t="s">
        <v>128</v>
      </c>
      <c r="AU172" s="194" t="s">
        <v>88</v>
      </c>
      <c r="AY172" s="14" t="s">
        <v>126</v>
      </c>
      <c r="BE172" s="195">
        <f t="shared" si="34"/>
        <v>0</v>
      </c>
      <c r="BF172" s="195">
        <f t="shared" si="35"/>
        <v>0</v>
      </c>
      <c r="BG172" s="195">
        <f t="shared" si="36"/>
        <v>0</v>
      </c>
      <c r="BH172" s="195">
        <f t="shared" si="37"/>
        <v>0</v>
      </c>
      <c r="BI172" s="195">
        <f t="shared" si="38"/>
        <v>0</v>
      </c>
      <c r="BJ172" s="14" t="s">
        <v>86</v>
      </c>
      <c r="BK172" s="195">
        <f t="shared" si="39"/>
        <v>0</v>
      </c>
      <c r="BL172" s="14" t="s">
        <v>133</v>
      </c>
      <c r="BM172" s="194" t="s">
        <v>294</v>
      </c>
    </row>
    <row r="173" spans="1:65" s="12" customFormat="1" ht="25.9" customHeight="1">
      <c r="B173" s="167"/>
      <c r="C173" s="168"/>
      <c r="D173" s="169" t="s">
        <v>77</v>
      </c>
      <c r="E173" s="170" t="s">
        <v>295</v>
      </c>
      <c r="F173" s="170" t="s">
        <v>296</v>
      </c>
      <c r="G173" s="168"/>
      <c r="H173" s="168"/>
      <c r="I173" s="171"/>
      <c r="J173" s="172">
        <f>BK173</f>
        <v>0</v>
      </c>
      <c r="K173" s="168"/>
      <c r="L173" s="173"/>
      <c r="M173" s="174"/>
      <c r="N173" s="175"/>
      <c r="O173" s="175"/>
      <c r="P173" s="176">
        <f>P174+P177</f>
        <v>0</v>
      </c>
      <c r="Q173" s="175"/>
      <c r="R173" s="176">
        <f>R174+R177</f>
        <v>1.5439999999999999E-2</v>
      </c>
      <c r="S173" s="175"/>
      <c r="T173" s="177">
        <f>T174+T177</f>
        <v>1.3858380000000001</v>
      </c>
      <c r="AR173" s="178" t="s">
        <v>88</v>
      </c>
      <c r="AT173" s="179" t="s">
        <v>77</v>
      </c>
      <c r="AU173" s="179" t="s">
        <v>78</v>
      </c>
      <c r="AY173" s="178" t="s">
        <v>126</v>
      </c>
      <c r="BK173" s="180">
        <f>BK174+BK177</f>
        <v>0</v>
      </c>
    </row>
    <row r="174" spans="1:65" s="12" customFormat="1" ht="22.9" customHeight="1">
      <c r="B174" s="167"/>
      <c r="C174" s="168"/>
      <c r="D174" s="169" t="s">
        <v>77</v>
      </c>
      <c r="E174" s="181" t="s">
        <v>297</v>
      </c>
      <c r="F174" s="181" t="s">
        <v>298</v>
      </c>
      <c r="G174" s="168"/>
      <c r="H174" s="168"/>
      <c r="I174" s="171"/>
      <c r="J174" s="182">
        <f>BK174</f>
        <v>0</v>
      </c>
      <c r="K174" s="168"/>
      <c r="L174" s="173"/>
      <c r="M174" s="174"/>
      <c r="N174" s="175"/>
      <c r="O174" s="175"/>
      <c r="P174" s="176">
        <f>SUM(P175:P176)</f>
        <v>0</v>
      </c>
      <c r="Q174" s="175"/>
      <c r="R174" s="176">
        <f>SUM(R175:R176)</f>
        <v>1.5389999999999999E-2</v>
      </c>
      <c r="S174" s="175"/>
      <c r="T174" s="177">
        <f>SUM(T175:T176)</f>
        <v>1.3858380000000001</v>
      </c>
      <c r="AR174" s="178" t="s">
        <v>88</v>
      </c>
      <c r="AT174" s="179" t="s">
        <v>77</v>
      </c>
      <c r="AU174" s="179" t="s">
        <v>86</v>
      </c>
      <c r="AY174" s="178" t="s">
        <v>126</v>
      </c>
      <c r="BK174" s="180">
        <f>SUM(BK175:BK176)</f>
        <v>0</v>
      </c>
    </row>
    <row r="175" spans="1:65" s="2" customFormat="1" ht="24.2" customHeight="1">
      <c r="A175" s="31"/>
      <c r="B175" s="32"/>
      <c r="C175" s="183" t="s">
        <v>299</v>
      </c>
      <c r="D175" s="183" t="s">
        <v>128</v>
      </c>
      <c r="E175" s="184" t="s">
        <v>300</v>
      </c>
      <c r="F175" s="185" t="s">
        <v>301</v>
      </c>
      <c r="G175" s="186" t="s">
        <v>131</v>
      </c>
      <c r="H175" s="187">
        <v>75.599999999999994</v>
      </c>
      <c r="I175" s="188"/>
      <c r="J175" s="189">
        <f>ROUND(I175*H175,2)</f>
        <v>0</v>
      </c>
      <c r="K175" s="185" t="s">
        <v>132</v>
      </c>
      <c r="L175" s="36"/>
      <c r="M175" s="190" t="s">
        <v>1</v>
      </c>
      <c r="N175" s="191" t="s">
        <v>43</v>
      </c>
      <c r="O175" s="68"/>
      <c r="P175" s="192">
        <f>O175*H175</f>
        <v>0</v>
      </c>
      <c r="Q175" s="192">
        <v>2.0000000000000001E-4</v>
      </c>
      <c r="R175" s="192">
        <f>Q175*H175</f>
        <v>1.512E-2</v>
      </c>
      <c r="S175" s="192">
        <v>1.7780000000000001E-2</v>
      </c>
      <c r="T175" s="193">
        <f>S175*H175</f>
        <v>1.344168</v>
      </c>
      <c r="U175" s="31"/>
      <c r="V175" s="31"/>
      <c r="W175" s="31"/>
      <c r="X175" s="31"/>
      <c r="Y175" s="31"/>
      <c r="Z175" s="31"/>
      <c r="AA175" s="31"/>
      <c r="AB175" s="31"/>
      <c r="AC175" s="31"/>
      <c r="AD175" s="31"/>
      <c r="AE175" s="31"/>
      <c r="AR175" s="194" t="s">
        <v>196</v>
      </c>
      <c r="AT175" s="194" t="s">
        <v>128</v>
      </c>
      <c r="AU175" s="194" t="s">
        <v>88</v>
      </c>
      <c r="AY175" s="14" t="s">
        <v>126</v>
      </c>
      <c r="BE175" s="195">
        <f>IF(N175="základní",J175,0)</f>
        <v>0</v>
      </c>
      <c r="BF175" s="195">
        <f>IF(N175="snížená",J175,0)</f>
        <v>0</v>
      </c>
      <c r="BG175" s="195">
        <f>IF(N175="zákl. přenesená",J175,0)</f>
        <v>0</v>
      </c>
      <c r="BH175" s="195">
        <f>IF(N175="sníž. přenesená",J175,0)</f>
        <v>0</v>
      </c>
      <c r="BI175" s="195">
        <f>IF(N175="nulová",J175,0)</f>
        <v>0</v>
      </c>
      <c r="BJ175" s="14" t="s">
        <v>86</v>
      </c>
      <c r="BK175" s="195">
        <f>ROUND(I175*H175,2)</f>
        <v>0</v>
      </c>
      <c r="BL175" s="14" t="s">
        <v>196</v>
      </c>
      <c r="BM175" s="194" t="s">
        <v>302</v>
      </c>
    </row>
    <row r="176" spans="1:65" s="2" customFormat="1" ht="37.9" customHeight="1">
      <c r="A176" s="31"/>
      <c r="B176" s="32"/>
      <c r="C176" s="183" t="s">
        <v>303</v>
      </c>
      <c r="D176" s="183" t="s">
        <v>128</v>
      </c>
      <c r="E176" s="184" t="s">
        <v>304</v>
      </c>
      <c r="F176" s="185" t="s">
        <v>305</v>
      </c>
      <c r="G176" s="186" t="s">
        <v>172</v>
      </c>
      <c r="H176" s="187">
        <v>9</v>
      </c>
      <c r="I176" s="188"/>
      <c r="J176" s="189">
        <f>ROUND(I176*H176,2)</f>
        <v>0</v>
      </c>
      <c r="K176" s="185" t="s">
        <v>132</v>
      </c>
      <c r="L176" s="36"/>
      <c r="M176" s="190" t="s">
        <v>1</v>
      </c>
      <c r="N176" s="191" t="s">
        <v>43</v>
      </c>
      <c r="O176" s="68"/>
      <c r="P176" s="192">
        <f>O176*H176</f>
        <v>0</v>
      </c>
      <c r="Q176" s="192">
        <v>3.0000000000000001E-5</v>
      </c>
      <c r="R176" s="192">
        <f>Q176*H176</f>
        <v>2.7E-4</v>
      </c>
      <c r="S176" s="192">
        <v>4.6299999999999996E-3</v>
      </c>
      <c r="T176" s="193">
        <f>S176*H176</f>
        <v>4.1669999999999999E-2</v>
      </c>
      <c r="U176" s="31"/>
      <c r="V176" s="31"/>
      <c r="W176" s="31"/>
      <c r="X176" s="31"/>
      <c r="Y176" s="31"/>
      <c r="Z176" s="31"/>
      <c r="AA176" s="31"/>
      <c r="AB176" s="31"/>
      <c r="AC176" s="31"/>
      <c r="AD176" s="31"/>
      <c r="AE176" s="31"/>
      <c r="AR176" s="194" t="s">
        <v>196</v>
      </c>
      <c r="AT176" s="194" t="s">
        <v>128</v>
      </c>
      <c r="AU176" s="194" t="s">
        <v>88</v>
      </c>
      <c r="AY176" s="14" t="s">
        <v>126</v>
      </c>
      <c r="BE176" s="195">
        <f>IF(N176="základní",J176,0)</f>
        <v>0</v>
      </c>
      <c r="BF176" s="195">
        <f>IF(N176="snížená",J176,0)</f>
        <v>0</v>
      </c>
      <c r="BG176" s="195">
        <f>IF(N176="zákl. přenesená",J176,0)</f>
        <v>0</v>
      </c>
      <c r="BH176" s="195">
        <f>IF(N176="sníž. přenesená",J176,0)</f>
        <v>0</v>
      </c>
      <c r="BI176" s="195">
        <f>IF(N176="nulová",J176,0)</f>
        <v>0</v>
      </c>
      <c r="BJ176" s="14" t="s">
        <v>86</v>
      </c>
      <c r="BK176" s="195">
        <f>ROUND(I176*H176,2)</f>
        <v>0</v>
      </c>
      <c r="BL176" s="14" t="s">
        <v>196</v>
      </c>
      <c r="BM176" s="194" t="s">
        <v>306</v>
      </c>
    </row>
    <row r="177" spans="1:65" s="12" customFormat="1" ht="22.9" customHeight="1">
      <c r="B177" s="167"/>
      <c r="C177" s="168"/>
      <c r="D177" s="169" t="s">
        <v>77</v>
      </c>
      <c r="E177" s="181" t="s">
        <v>307</v>
      </c>
      <c r="F177" s="181" t="s">
        <v>308</v>
      </c>
      <c r="G177" s="168"/>
      <c r="H177" s="168"/>
      <c r="I177" s="171"/>
      <c r="J177" s="182">
        <f>BK177</f>
        <v>0</v>
      </c>
      <c r="K177" s="168"/>
      <c r="L177" s="173"/>
      <c r="M177" s="174"/>
      <c r="N177" s="175"/>
      <c r="O177" s="175"/>
      <c r="P177" s="176">
        <f>P178</f>
        <v>0</v>
      </c>
      <c r="Q177" s="175"/>
      <c r="R177" s="176">
        <f>R178</f>
        <v>5.0000000000000002E-5</v>
      </c>
      <c r="S177" s="175"/>
      <c r="T177" s="177">
        <f>T178</f>
        <v>0</v>
      </c>
      <c r="AR177" s="178" t="s">
        <v>88</v>
      </c>
      <c r="AT177" s="179" t="s">
        <v>77</v>
      </c>
      <c r="AU177" s="179" t="s">
        <v>86</v>
      </c>
      <c r="AY177" s="178" t="s">
        <v>126</v>
      </c>
      <c r="BK177" s="180">
        <f>BK178</f>
        <v>0</v>
      </c>
    </row>
    <row r="178" spans="1:65" s="2" customFormat="1" ht="24.2" customHeight="1">
      <c r="A178" s="31"/>
      <c r="B178" s="32"/>
      <c r="C178" s="183" t="s">
        <v>309</v>
      </c>
      <c r="D178" s="183" t="s">
        <v>128</v>
      </c>
      <c r="E178" s="184" t="s">
        <v>310</v>
      </c>
      <c r="F178" s="185" t="s">
        <v>311</v>
      </c>
      <c r="G178" s="186" t="s">
        <v>190</v>
      </c>
      <c r="H178" s="187">
        <v>1</v>
      </c>
      <c r="I178" s="188"/>
      <c r="J178" s="189">
        <f>ROUND(I178*H178,2)</f>
        <v>0</v>
      </c>
      <c r="K178" s="185" t="s">
        <v>349</v>
      </c>
      <c r="L178" s="36"/>
      <c r="M178" s="190" t="s">
        <v>1</v>
      </c>
      <c r="N178" s="191" t="s">
        <v>43</v>
      </c>
      <c r="O178" s="68"/>
      <c r="P178" s="192">
        <f>O178*H178</f>
        <v>0</v>
      </c>
      <c r="Q178" s="192">
        <v>5.0000000000000002E-5</v>
      </c>
      <c r="R178" s="192">
        <f>Q178*H178</f>
        <v>5.0000000000000002E-5</v>
      </c>
      <c r="S178" s="192">
        <v>0</v>
      </c>
      <c r="T178" s="193">
        <f>S178*H178</f>
        <v>0</v>
      </c>
      <c r="U178" s="31"/>
      <c r="V178" s="31"/>
      <c r="W178" s="31"/>
      <c r="X178" s="31"/>
      <c r="Y178" s="31"/>
      <c r="Z178" s="31"/>
      <c r="AA178" s="31"/>
      <c r="AB178" s="31"/>
      <c r="AC178" s="31"/>
      <c r="AD178" s="31"/>
      <c r="AE178" s="31"/>
      <c r="AR178" s="194" t="s">
        <v>196</v>
      </c>
      <c r="AT178" s="194" t="s">
        <v>128</v>
      </c>
      <c r="AU178" s="194" t="s">
        <v>88</v>
      </c>
      <c r="AY178" s="14" t="s">
        <v>126</v>
      </c>
      <c r="BE178" s="195">
        <f>IF(N178="základní",J178,0)</f>
        <v>0</v>
      </c>
      <c r="BF178" s="195">
        <f>IF(N178="snížená",J178,0)</f>
        <v>0</v>
      </c>
      <c r="BG178" s="195">
        <f>IF(N178="zákl. přenesená",J178,0)</f>
        <v>0</v>
      </c>
      <c r="BH178" s="195">
        <f>IF(N178="sníž. přenesená",J178,0)</f>
        <v>0</v>
      </c>
      <c r="BI178" s="195">
        <f>IF(N178="nulová",J178,0)</f>
        <v>0</v>
      </c>
      <c r="BJ178" s="14" t="s">
        <v>86</v>
      </c>
      <c r="BK178" s="195">
        <f>ROUND(I178*H178,2)</f>
        <v>0</v>
      </c>
      <c r="BL178" s="14" t="s">
        <v>196</v>
      </c>
      <c r="BM178" s="194" t="s">
        <v>312</v>
      </c>
    </row>
    <row r="179" spans="1:65" s="12" customFormat="1" ht="25.9" customHeight="1">
      <c r="B179" s="167"/>
      <c r="C179" s="168"/>
      <c r="D179" s="169" t="s">
        <v>77</v>
      </c>
      <c r="E179" s="170" t="s">
        <v>313</v>
      </c>
      <c r="F179" s="170" t="s">
        <v>314</v>
      </c>
      <c r="G179" s="168"/>
      <c r="H179" s="168"/>
      <c r="I179" s="171"/>
      <c r="J179" s="172">
        <f>BK179</f>
        <v>0</v>
      </c>
      <c r="K179" s="168"/>
      <c r="L179" s="173"/>
      <c r="M179" s="174"/>
      <c r="N179" s="175"/>
      <c r="O179" s="175"/>
      <c r="P179" s="176">
        <f>P180+P182</f>
        <v>0</v>
      </c>
      <c r="Q179" s="175"/>
      <c r="R179" s="176">
        <f>R180+R182</f>
        <v>0</v>
      </c>
      <c r="S179" s="175"/>
      <c r="T179" s="177">
        <f>T180+T182</f>
        <v>0</v>
      </c>
      <c r="AR179" s="178" t="s">
        <v>146</v>
      </c>
      <c r="AT179" s="179" t="s">
        <v>77</v>
      </c>
      <c r="AU179" s="179" t="s">
        <v>78</v>
      </c>
      <c r="AY179" s="178" t="s">
        <v>126</v>
      </c>
      <c r="BK179" s="180">
        <f>BK180+BK182</f>
        <v>0</v>
      </c>
    </row>
    <row r="180" spans="1:65" s="12" customFormat="1" ht="22.9" customHeight="1">
      <c r="B180" s="167"/>
      <c r="C180" s="168"/>
      <c r="D180" s="169" t="s">
        <v>77</v>
      </c>
      <c r="E180" s="181" t="s">
        <v>315</v>
      </c>
      <c r="F180" s="181" t="s">
        <v>316</v>
      </c>
      <c r="G180" s="168"/>
      <c r="H180" s="168"/>
      <c r="I180" s="171"/>
      <c r="J180" s="182">
        <f>BK180</f>
        <v>0</v>
      </c>
      <c r="K180" s="168"/>
      <c r="L180" s="173"/>
      <c r="M180" s="174"/>
      <c r="N180" s="175"/>
      <c r="O180" s="175"/>
      <c r="P180" s="176">
        <f>P181</f>
        <v>0</v>
      </c>
      <c r="Q180" s="175"/>
      <c r="R180" s="176">
        <f>R181</f>
        <v>0</v>
      </c>
      <c r="S180" s="175"/>
      <c r="T180" s="177">
        <f>T181</f>
        <v>0</v>
      </c>
      <c r="AR180" s="178" t="s">
        <v>146</v>
      </c>
      <c r="AT180" s="179" t="s">
        <v>77</v>
      </c>
      <c r="AU180" s="179" t="s">
        <v>86</v>
      </c>
      <c r="AY180" s="178" t="s">
        <v>126</v>
      </c>
      <c r="BK180" s="180">
        <f>BK181</f>
        <v>0</v>
      </c>
    </row>
    <row r="181" spans="1:65" s="2" customFormat="1" ht="37.9" customHeight="1">
      <c r="A181" s="31"/>
      <c r="B181" s="32"/>
      <c r="C181" s="183" t="s">
        <v>317</v>
      </c>
      <c r="D181" s="183" t="s">
        <v>128</v>
      </c>
      <c r="E181" s="184" t="s">
        <v>318</v>
      </c>
      <c r="F181" s="185" t="s">
        <v>319</v>
      </c>
      <c r="G181" s="186" t="s">
        <v>320</v>
      </c>
      <c r="H181" s="187">
        <v>1</v>
      </c>
      <c r="I181" s="188"/>
      <c r="J181" s="189">
        <f>ROUND(I181*H181,2)</f>
        <v>0</v>
      </c>
      <c r="K181" s="185" t="s">
        <v>132</v>
      </c>
      <c r="L181" s="36"/>
      <c r="M181" s="190" t="s">
        <v>1</v>
      </c>
      <c r="N181" s="191" t="s">
        <v>43</v>
      </c>
      <c r="O181" s="68"/>
      <c r="P181" s="192">
        <f>O181*H181</f>
        <v>0</v>
      </c>
      <c r="Q181" s="192">
        <v>0</v>
      </c>
      <c r="R181" s="192">
        <f>Q181*H181</f>
        <v>0</v>
      </c>
      <c r="S181" s="192">
        <v>0</v>
      </c>
      <c r="T181" s="193">
        <f>S181*H181</f>
        <v>0</v>
      </c>
      <c r="U181" s="31"/>
      <c r="V181" s="31"/>
      <c r="W181" s="31"/>
      <c r="X181" s="31"/>
      <c r="Y181" s="31"/>
      <c r="Z181" s="31"/>
      <c r="AA181" s="31"/>
      <c r="AB181" s="31"/>
      <c r="AC181" s="31"/>
      <c r="AD181" s="31"/>
      <c r="AE181" s="31"/>
      <c r="AR181" s="194" t="s">
        <v>321</v>
      </c>
      <c r="AT181" s="194" t="s">
        <v>128</v>
      </c>
      <c r="AU181" s="194" t="s">
        <v>88</v>
      </c>
      <c r="AY181" s="14" t="s">
        <v>126</v>
      </c>
      <c r="BE181" s="195">
        <f>IF(N181="základní",J181,0)</f>
        <v>0</v>
      </c>
      <c r="BF181" s="195">
        <f>IF(N181="snížená",J181,0)</f>
        <v>0</v>
      </c>
      <c r="BG181" s="195">
        <f>IF(N181="zákl. přenesená",J181,0)</f>
        <v>0</v>
      </c>
      <c r="BH181" s="195">
        <f>IF(N181="sníž. přenesená",J181,0)</f>
        <v>0</v>
      </c>
      <c r="BI181" s="195">
        <f>IF(N181="nulová",J181,0)</f>
        <v>0</v>
      </c>
      <c r="BJ181" s="14" t="s">
        <v>86</v>
      </c>
      <c r="BK181" s="195">
        <f>ROUND(I181*H181,2)</f>
        <v>0</v>
      </c>
      <c r="BL181" s="14" t="s">
        <v>321</v>
      </c>
      <c r="BM181" s="194" t="s">
        <v>322</v>
      </c>
    </row>
    <row r="182" spans="1:65" s="12" customFormat="1" ht="22.9" customHeight="1">
      <c r="B182" s="167"/>
      <c r="C182" s="168"/>
      <c r="D182" s="169" t="s">
        <v>77</v>
      </c>
      <c r="E182" s="181" t="s">
        <v>323</v>
      </c>
      <c r="F182" s="181" t="s">
        <v>324</v>
      </c>
      <c r="G182" s="168"/>
      <c r="H182" s="168"/>
      <c r="I182" s="171"/>
      <c r="J182" s="182">
        <f>BK182</f>
        <v>0</v>
      </c>
      <c r="K182" s="168"/>
      <c r="L182" s="173"/>
      <c r="M182" s="174"/>
      <c r="N182" s="175"/>
      <c r="O182" s="175"/>
      <c r="P182" s="176">
        <f>P183</f>
        <v>0</v>
      </c>
      <c r="Q182" s="175"/>
      <c r="R182" s="176">
        <f>R183</f>
        <v>0</v>
      </c>
      <c r="S182" s="175"/>
      <c r="T182" s="177">
        <f>T183</f>
        <v>0</v>
      </c>
      <c r="AR182" s="178" t="s">
        <v>146</v>
      </c>
      <c r="AT182" s="179" t="s">
        <v>77</v>
      </c>
      <c r="AU182" s="179" t="s">
        <v>86</v>
      </c>
      <c r="AY182" s="178" t="s">
        <v>126</v>
      </c>
      <c r="BK182" s="180">
        <f>BK183</f>
        <v>0</v>
      </c>
    </row>
    <row r="183" spans="1:65" s="2" customFormat="1" ht="44.25" customHeight="1">
      <c r="A183" s="31"/>
      <c r="B183" s="32"/>
      <c r="C183" s="183" t="s">
        <v>325</v>
      </c>
      <c r="D183" s="183" t="s">
        <v>128</v>
      </c>
      <c r="E183" s="184" t="s">
        <v>326</v>
      </c>
      <c r="F183" s="185" t="s">
        <v>327</v>
      </c>
      <c r="G183" s="186" t="s">
        <v>320</v>
      </c>
      <c r="H183" s="187">
        <v>1</v>
      </c>
      <c r="I183" s="188"/>
      <c r="J183" s="189">
        <f>ROUND(I183*H183,2)</f>
        <v>0</v>
      </c>
      <c r="K183" s="185" t="s">
        <v>132</v>
      </c>
      <c r="L183" s="36"/>
      <c r="M183" s="211" t="s">
        <v>1</v>
      </c>
      <c r="N183" s="212" t="s">
        <v>43</v>
      </c>
      <c r="O183" s="213"/>
      <c r="P183" s="214">
        <f>O183*H183</f>
        <v>0</v>
      </c>
      <c r="Q183" s="214">
        <v>0</v>
      </c>
      <c r="R183" s="214">
        <f>Q183*H183</f>
        <v>0</v>
      </c>
      <c r="S183" s="214">
        <v>0</v>
      </c>
      <c r="T183" s="215">
        <f>S183*H183</f>
        <v>0</v>
      </c>
      <c r="U183" s="31"/>
      <c r="V183" s="31"/>
      <c r="W183" s="31"/>
      <c r="X183" s="31"/>
      <c r="Y183" s="31"/>
      <c r="Z183" s="31"/>
      <c r="AA183" s="31"/>
      <c r="AB183" s="31"/>
      <c r="AC183" s="31"/>
      <c r="AD183" s="31"/>
      <c r="AE183" s="31"/>
      <c r="AR183" s="194" t="s">
        <v>321</v>
      </c>
      <c r="AT183" s="194" t="s">
        <v>128</v>
      </c>
      <c r="AU183" s="194" t="s">
        <v>88</v>
      </c>
      <c r="AY183" s="14" t="s">
        <v>126</v>
      </c>
      <c r="BE183" s="195">
        <f>IF(N183="základní",J183,0)</f>
        <v>0</v>
      </c>
      <c r="BF183" s="195">
        <f>IF(N183="snížená",J183,0)</f>
        <v>0</v>
      </c>
      <c r="BG183" s="195">
        <f>IF(N183="zákl. přenesená",J183,0)</f>
        <v>0</v>
      </c>
      <c r="BH183" s="195">
        <f>IF(N183="sníž. přenesená",J183,0)</f>
        <v>0</v>
      </c>
      <c r="BI183" s="195">
        <f>IF(N183="nulová",J183,0)</f>
        <v>0</v>
      </c>
      <c r="BJ183" s="14" t="s">
        <v>86</v>
      </c>
      <c r="BK183" s="195">
        <f>ROUND(I183*H183,2)</f>
        <v>0</v>
      </c>
      <c r="BL183" s="14" t="s">
        <v>321</v>
      </c>
      <c r="BM183" s="194" t="s">
        <v>328</v>
      </c>
    </row>
    <row r="184" spans="1:65" s="2" customFormat="1" ht="6.95" customHeight="1">
      <c r="A184" s="31"/>
      <c r="B184" s="51"/>
      <c r="C184" s="52"/>
      <c r="D184" s="52"/>
      <c r="E184" s="52"/>
      <c r="F184" s="52"/>
      <c r="G184" s="52"/>
      <c r="H184" s="52"/>
      <c r="I184" s="52"/>
      <c r="J184" s="52"/>
      <c r="K184" s="52"/>
      <c r="L184" s="36"/>
      <c r="M184" s="31"/>
      <c r="O184" s="31"/>
      <c r="P184" s="31"/>
      <c r="Q184" s="31"/>
      <c r="R184" s="31"/>
      <c r="S184" s="31"/>
      <c r="T184" s="31"/>
      <c r="U184" s="31"/>
      <c r="V184" s="31"/>
      <c r="W184" s="31"/>
      <c r="X184" s="31"/>
      <c r="Y184" s="31"/>
      <c r="Z184" s="31"/>
      <c r="AA184" s="31"/>
      <c r="AB184" s="31"/>
      <c r="AC184" s="31"/>
      <c r="AD184" s="31"/>
      <c r="AE184" s="31"/>
    </row>
  </sheetData>
  <sheetProtection password="C1E4" sheet="1" objects="1" scenarios="1" formatColumns="0" formatRows="0" autoFilter="0"/>
  <autoFilter ref="C126:K183"/>
  <mergeCells count="9">
    <mergeCell ref="E87:H87"/>
    <mergeCell ref="E117:H117"/>
    <mergeCell ref="E119:H119"/>
    <mergeCell ref="L2:V2"/>
    <mergeCell ref="E7:H7"/>
    <mergeCell ref="E9:H9"/>
    <mergeCell ref="E18:H18"/>
    <mergeCell ref="E27:H27"/>
    <mergeCell ref="E85:H85"/>
  </mergeCells>
  <pageMargins left="0.39370078740157483" right="0.39370078740157483" top="0.39370078740157483" bottom="0.39370078740157483" header="0" footer="0"/>
  <pageSetup paperSize="9" scale="76" fitToHeight="100" orientation="portrait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41"/>
  <sheetViews>
    <sheetView showGridLines="0" workbookViewId="0">
      <selection activeCell="K132" sqref="K132"/>
    </sheetView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56"/>
      <c r="M2" s="256"/>
      <c r="N2" s="256"/>
      <c r="O2" s="256"/>
      <c r="P2" s="256"/>
      <c r="Q2" s="256"/>
      <c r="R2" s="256"/>
      <c r="S2" s="256"/>
      <c r="T2" s="256"/>
      <c r="U2" s="256"/>
      <c r="V2" s="256"/>
      <c r="AT2" s="14" t="s">
        <v>91</v>
      </c>
    </row>
    <row r="3" spans="1:46" s="1" customFormat="1" ht="6.95" customHeight="1">
      <c r="B3" s="105"/>
      <c r="C3" s="106"/>
      <c r="D3" s="106"/>
      <c r="E3" s="106"/>
      <c r="F3" s="106"/>
      <c r="G3" s="106"/>
      <c r="H3" s="106"/>
      <c r="I3" s="106"/>
      <c r="J3" s="106"/>
      <c r="K3" s="106"/>
      <c r="L3" s="17"/>
      <c r="AT3" s="14" t="s">
        <v>88</v>
      </c>
    </row>
    <row r="4" spans="1:46" s="1" customFormat="1" ht="24.95" customHeight="1">
      <c r="B4" s="17"/>
      <c r="D4" s="107" t="s">
        <v>92</v>
      </c>
      <c r="L4" s="17"/>
      <c r="M4" s="108" t="s">
        <v>10</v>
      </c>
      <c r="AT4" s="14" t="s">
        <v>4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109" t="s">
        <v>16</v>
      </c>
      <c r="L6" s="17"/>
    </row>
    <row r="7" spans="1:46" s="1" customFormat="1" ht="26.25" customHeight="1">
      <c r="B7" s="17"/>
      <c r="E7" s="257" t="str">
        <f>'Rekapitulace stavby'!K6</f>
        <v>Odstraňování postradatelných objektů SŽ – Demolice (obvod OŘ Praha) - Liblice</v>
      </c>
      <c r="F7" s="258"/>
      <c r="G7" s="258"/>
      <c r="H7" s="258"/>
      <c r="L7" s="17"/>
    </row>
    <row r="8" spans="1:46" s="2" customFormat="1" ht="12" customHeight="1">
      <c r="A8" s="31"/>
      <c r="B8" s="36"/>
      <c r="C8" s="31"/>
      <c r="D8" s="109" t="s">
        <v>93</v>
      </c>
      <c r="E8" s="31"/>
      <c r="F8" s="31"/>
      <c r="G8" s="31"/>
      <c r="H8" s="31"/>
      <c r="I8" s="31"/>
      <c r="J8" s="31"/>
      <c r="K8" s="31"/>
      <c r="L8" s="48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30" customHeight="1">
      <c r="A9" s="31"/>
      <c r="B9" s="36"/>
      <c r="C9" s="31"/>
      <c r="D9" s="31"/>
      <c r="E9" s="259" t="s">
        <v>329</v>
      </c>
      <c r="F9" s="260"/>
      <c r="G9" s="260"/>
      <c r="H9" s="260"/>
      <c r="I9" s="31"/>
      <c r="J9" s="31"/>
      <c r="K9" s="31"/>
      <c r="L9" s="48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 ht="11.25">
      <c r="A10" s="31"/>
      <c r="B10" s="36"/>
      <c r="C10" s="31"/>
      <c r="D10" s="31"/>
      <c r="E10" s="31"/>
      <c r="F10" s="31"/>
      <c r="G10" s="31"/>
      <c r="H10" s="31"/>
      <c r="I10" s="31"/>
      <c r="J10" s="31"/>
      <c r="K10" s="31"/>
      <c r="L10" s="48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2" customHeight="1">
      <c r="A11" s="31"/>
      <c r="B11" s="36"/>
      <c r="C11" s="31"/>
      <c r="D11" s="109" t="s">
        <v>18</v>
      </c>
      <c r="E11" s="31"/>
      <c r="F11" s="110" t="s">
        <v>1</v>
      </c>
      <c r="G11" s="31"/>
      <c r="H11" s="31"/>
      <c r="I11" s="109" t="s">
        <v>19</v>
      </c>
      <c r="J11" s="110" t="s">
        <v>1</v>
      </c>
      <c r="K11" s="31"/>
      <c r="L11" s="48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customHeight="1">
      <c r="A12" s="31"/>
      <c r="B12" s="36"/>
      <c r="C12" s="31"/>
      <c r="D12" s="109" t="s">
        <v>20</v>
      </c>
      <c r="E12" s="31"/>
      <c r="F12" s="110" t="s">
        <v>21</v>
      </c>
      <c r="G12" s="31"/>
      <c r="H12" s="31"/>
      <c r="I12" s="109" t="s">
        <v>22</v>
      </c>
      <c r="J12" s="111" t="str">
        <f>'Rekapitulace stavby'!AN8</f>
        <v>9. 2. 2024</v>
      </c>
      <c r="K12" s="31"/>
      <c r="L12" s="48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0.9" customHeight="1">
      <c r="A13" s="31"/>
      <c r="B13" s="36"/>
      <c r="C13" s="31"/>
      <c r="D13" s="31"/>
      <c r="E13" s="31"/>
      <c r="F13" s="31"/>
      <c r="G13" s="31"/>
      <c r="H13" s="31"/>
      <c r="I13" s="31"/>
      <c r="J13" s="31"/>
      <c r="K13" s="31"/>
      <c r="L13" s="48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6"/>
      <c r="C14" s="31"/>
      <c r="D14" s="109" t="s">
        <v>24</v>
      </c>
      <c r="E14" s="31"/>
      <c r="F14" s="31"/>
      <c r="G14" s="31"/>
      <c r="H14" s="31"/>
      <c r="I14" s="109" t="s">
        <v>25</v>
      </c>
      <c r="J14" s="110" t="s">
        <v>26</v>
      </c>
      <c r="K14" s="31"/>
      <c r="L14" s="48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8" customHeight="1">
      <c r="A15" s="31"/>
      <c r="B15" s="36"/>
      <c r="C15" s="31"/>
      <c r="D15" s="31"/>
      <c r="E15" s="110" t="s">
        <v>27</v>
      </c>
      <c r="F15" s="31"/>
      <c r="G15" s="31"/>
      <c r="H15" s="31"/>
      <c r="I15" s="109" t="s">
        <v>28</v>
      </c>
      <c r="J15" s="110" t="s">
        <v>29</v>
      </c>
      <c r="K15" s="31"/>
      <c r="L15" s="48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6.95" customHeight="1">
      <c r="A16" s="31"/>
      <c r="B16" s="36"/>
      <c r="C16" s="31"/>
      <c r="D16" s="31"/>
      <c r="E16" s="31"/>
      <c r="F16" s="31"/>
      <c r="G16" s="31"/>
      <c r="H16" s="31"/>
      <c r="I16" s="31"/>
      <c r="J16" s="31"/>
      <c r="K16" s="31"/>
      <c r="L16" s="48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2" customHeight="1">
      <c r="A17" s="31"/>
      <c r="B17" s="36"/>
      <c r="C17" s="31"/>
      <c r="D17" s="109" t="s">
        <v>30</v>
      </c>
      <c r="E17" s="31"/>
      <c r="F17" s="31"/>
      <c r="G17" s="31"/>
      <c r="H17" s="31"/>
      <c r="I17" s="109" t="s">
        <v>25</v>
      </c>
      <c r="J17" s="27" t="str">
        <f>'Rekapitulace stavby'!AN13</f>
        <v>Vyplň údaj</v>
      </c>
      <c r="K17" s="31"/>
      <c r="L17" s="48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8" customHeight="1">
      <c r="A18" s="31"/>
      <c r="B18" s="36"/>
      <c r="C18" s="31"/>
      <c r="D18" s="31"/>
      <c r="E18" s="261" t="str">
        <f>'Rekapitulace stavby'!E14</f>
        <v>Vyplň údaj</v>
      </c>
      <c r="F18" s="262"/>
      <c r="G18" s="262"/>
      <c r="H18" s="262"/>
      <c r="I18" s="109" t="s">
        <v>28</v>
      </c>
      <c r="J18" s="27" t="str">
        <f>'Rekapitulace stavby'!AN14</f>
        <v>Vyplň údaj</v>
      </c>
      <c r="K18" s="31"/>
      <c r="L18" s="48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6.95" customHeight="1">
      <c r="A19" s="31"/>
      <c r="B19" s="36"/>
      <c r="C19" s="31"/>
      <c r="D19" s="31"/>
      <c r="E19" s="31"/>
      <c r="F19" s="31"/>
      <c r="G19" s="31"/>
      <c r="H19" s="31"/>
      <c r="I19" s="31"/>
      <c r="J19" s="31"/>
      <c r="K19" s="31"/>
      <c r="L19" s="48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2" customHeight="1">
      <c r="A20" s="31"/>
      <c r="B20" s="36"/>
      <c r="C20" s="31"/>
      <c r="D20" s="109" t="s">
        <v>32</v>
      </c>
      <c r="E20" s="31"/>
      <c r="F20" s="31"/>
      <c r="G20" s="31"/>
      <c r="H20" s="31"/>
      <c r="I20" s="109" t="s">
        <v>25</v>
      </c>
      <c r="J20" s="110" t="s">
        <v>1</v>
      </c>
      <c r="K20" s="31"/>
      <c r="L20" s="48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8" customHeight="1">
      <c r="A21" s="31"/>
      <c r="B21" s="36"/>
      <c r="C21" s="31"/>
      <c r="D21" s="31"/>
      <c r="E21" s="110" t="s">
        <v>33</v>
      </c>
      <c r="F21" s="31"/>
      <c r="G21" s="31"/>
      <c r="H21" s="31"/>
      <c r="I21" s="109" t="s">
        <v>28</v>
      </c>
      <c r="J21" s="110" t="s">
        <v>1</v>
      </c>
      <c r="K21" s="31"/>
      <c r="L21" s="48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6.95" customHeight="1">
      <c r="A22" s="31"/>
      <c r="B22" s="36"/>
      <c r="C22" s="31"/>
      <c r="D22" s="31"/>
      <c r="E22" s="31"/>
      <c r="F22" s="31"/>
      <c r="G22" s="31"/>
      <c r="H22" s="31"/>
      <c r="I22" s="31"/>
      <c r="J22" s="31"/>
      <c r="K22" s="31"/>
      <c r="L22" s="48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2" customHeight="1">
      <c r="A23" s="31"/>
      <c r="B23" s="36"/>
      <c r="C23" s="31"/>
      <c r="D23" s="109" t="s">
        <v>35</v>
      </c>
      <c r="E23" s="31"/>
      <c r="F23" s="31"/>
      <c r="G23" s="31"/>
      <c r="H23" s="31"/>
      <c r="I23" s="109" t="s">
        <v>25</v>
      </c>
      <c r="J23" s="110" t="s">
        <v>1</v>
      </c>
      <c r="K23" s="31"/>
      <c r="L23" s="48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8" customHeight="1">
      <c r="A24" s="31"/>
      <c r="B24" s="36"/>
      <c r="C24" s="31"/>
      <c r="D24" s="31"/>
      <c r="E24" s="110" t="s">
        <v>36</v>
      </c>
      <c r="F24" s="31"/>
      <c r="G24" s="31"/>
      <c r="H24" s="31"/>
      <c r="I24" s="109" t="s">
        <v>28</v>
      </c>
      <c r="J24" s="110" t="s">
        <v>1</v>
      </c>
      <c r="K24" s="31"/>
      <c r="L24" s="48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6.95" customHeight="1">
      <c r="A25" s="31"/>
      <c r="B25" s="36"/>
      <c r="C25" s="31"/>
      <c r="D25" s="31"/>
      <c r="E25" s="31"/>
      <c r="F25" s="31"/>
      <c r="G25" s="31"/>
      <c r="H25" s="31"/>
      <c r="I25" s="31"/>
      <c r="J25" s="31"/>
      <c r="K25" s="31"/>
      <c r="L25" s="48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2" customHeight="1">
      <c r="A26" s="31"/>
      <c r="B26" s="36"/>
      <c r="C26" s="31"/>
      <c r="D26" s="109" t="s">
        <v>37</v>
      </c>
      <c r="E26" s="31"/>
      <c r="F26" s="31"/>
      <c r="G26" s="31"/>
      <c r="H26" s="31"/>
      <c r="I26" s="31"/>
      <c r="J26" s="31"/>
      <c r="K26" s="31"/>
      <c r="L26" s="48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8" customFormat="1" ht="16.5" customHeight="1">
      <c r="A27" s="112"/>
      <c r="B27" s="113"/>
      <c r="C27" s="112"/>
      <c r="D27" s="112"/>
      <c r="E27" s="263" t="s">
        <v>1</v>
      </c>
      <c r="F27" s="263"/>
      <c r="G27" s="263"/>
      <c r="H27" s="263"/>
      <c r="I27" s="112"/>
      <c r="J27" s="112"/>
      <c r="K27" s="112"/>
      <c r="L27" s="114"/>
      <c r="S27" s="112"/>
      <c r="T27" s="112"/>
      <c r="U27" s="112"/>
      <c r="V27" s="112"/>
      <c r="W27" s="112"/>
      <c r="X27" s="112"/>
      <c r="Y27" s="112"/>
      <c r="Z27" s="112"/>
      <c r="AA27" s="112"/>
      <c r="AB27" s="112"/>
      <c r="AC27" s="112"/>
      <c r="AD27" s="112"/>
      <c r="AE27" s="112"/>
    </row>
    <row r="28" spans="1:31" s="2" customFormat="1" ht="6.95" customHeight="1">
      <c r="A28" s="31"/>
      <c r="B28" s="36"/>
      <c r="C28" s="31"/>
      <c r="D28" s="31"/>
      <c r="E28" s="31"/>
      <c r="F28" s="31"/>
      <c r="G28" s="31"/>
      <c r="H28" s="31"/>
      <c r="I28" s="31"/>
      <c r="J28" s="31"/>
      <c r="K28" s="31"/>
      <c r="L28" s="48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5" customHeight="1">
      <c r="A29" s="31"/>
      <c r="B29" s="36"/>
      <c r="C29" s="31"/>
      <c r="D29" s="115"/>
      <c r="E29" s="115"/>
      <c r="F29" s="115"/>
      <c r="G29" s="115"/>
      <c r="H29" s="115"/>
      <c r="I29" s="115"/>
      <c r="J29" s="115"/>
      <c r="K29" s="115"/>
      <c r="L29" s="48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25.35" customHeight="1">
      <c r="A30" s="31"/>
      <c r="B30" s="36"/>
      <c r="C30" s="31"/>
      <c r="D30" s="116" t="s">
        <v>38</v>
      </c>
      <c r="E30" s="31"/>
      <c r="F30" s="31"/>
      <c r="G30" s="31"/>
      <c r="H30" s="31"/>
      <c r="I30" s="31"/>
      <c r="J30" s="117">
        <f>ROUND(J120, 2)</f>
        <v>0</v>
      </c>
      <c r="K30" s="31"/>
      <c r="L30" s="48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5" customHeight="1">
      <c r="A31" s="31"/>
      <c r="B31" s="36"/>
      <c r="C31" s="31"/>
      <c r="D31" s="115"/>
      <c r="E31" s="115"/>
      <c r="F31" s="115"/>
      <c r="G31" s="115"/>
      <c r="H31" s="115"/>
      <c r="I31" s="115"/>
      <c r="J31" s="115"/>
      <c r="K31" s="115"/>
      <c r="L31" s="48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14.45" customHeight="1">
      <c r="A32" s="31"/>
      <c r="B32" s="36"/>
      <c r="C32" s="31"/>
      <c r="D32" s="31"/>
      <c r="E32" s="31"/>
      <c r="F32" s="118" t="s">
        <v>40</v>
      </c>
      <c r="G32" s="31"/>
      <c r="H32" s="31"/>
      <c r="I32" s="118" t="s">
        <v>39</v>
      </c>
      <c r="J32" s="118" t="s">
        <v>41</v>
      </c>
      <c r="K32" s="31"/>
      <c r="L32" s="48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14.45" customHeight="1">
      <c r="A33" s="31"/>
      <c r="B33" s="36"/>
      <c r="C33" s="31"/>
      <c r="D33" s="119" t="s">
        <v>42</v>
      </c>
      <c r="E33" s="109" t="s">
        <v>43</v>
      </c>
      <c r="F33" s="120">
        <f>ROUND((SUM(BE120:BE140)),  2)</f>
        <v>0</v>
      </c>
      <c r="G33" s="31"/>
      <c r="H33" s="31"/>
      <c r="I33" s="121">
        <v>0.21</v>
      </c>
      <c r="J33" s="120">
        <f>ROUND(((SUM(BE120:BE140))*I33),  2)</f>
        <v>0</v>
      </c>
      <c r="K33" s="31"/>
      <c r="L33" s="48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customHeight="1">
      <c r="A34" s="31"/>
      <c r="B34" s="36"/>
      <c r="C34" s="31"/>
      <c r="D34" s="31"/>
      <c r="E34" s="109" t="s">
        <v>44</v>
      </c>
      <c r="F34" s="120">
        <f>ROUND((SUM(BF120:BF140)),  2)</f>
        <v>0</v>
      </c>
      <c r="G34" s="31"/>
      <c r="H34" s="31"/>
      <c r="I34" s="121">
        <v>0.12</v>
      </c>
      <c r="J34" s="120">
        <f>ROUND(((SUM(BF120:BF140))*I34),  2)</f>
        <v>0</v>
      </c>
      <c r="K34" s="31"/>
      <c r="L34" s="48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hidden="1" customHeight="1">
      <c r="A35" s="31"/>
      <c r="B35" s="36"/>
      <c r="C35" s="31"/>
      <c r="D35" s="31"/>
      <c r="E35" s="109" t="s">
        <v>45</v>
      </c>
      <c r="F35" s="120">
        <f>ROUND((SUM(BG120:BG140)),  2)</f>
        <v>0</v>
      </c>
      <c r="G35" s="31"/>
      <c r="H35" s="31"/>
      <c r="I35" s="121">
        <v>0.21</v>
      </c>
      <c r="J35" s="120">
        <f>0</f>
        <v>0</v>
      </c>
      <c r="K35" s="31"/>
      <c r="L35" s="48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hidden="1" customHeight="1">
      <c r="A36" s="31"/>
      <c r="B36" s="36"/>
      <c r="C36" s="31"/>
      <c r="D36" s="31"/>
      <c r="E36" s="109" t="s">
        <v>46</v>
      </c>
      <c r="F36" s="120">
        <f>ROUND((SUM(BH120:BH140)),  2)</f>
        <v>0</v>
      </c>
      <c r="G36" s="31"/>
      <c r="H36" s="31"/>
      <c r="I36" s="121">
        <v>0.12</v>
      </c>
      <c r="J36" s="120">
        <f>0</f>
        <v>0</v>
      </c>
      <c r="K36" s="31"/>
      <c r="L36" s="48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6"/>
      <c r="C37" s="31"/>
      <c r="D37" s="31"/>
      <c r="E37" s="109" t="s">
        <v>47</v>
      </c>
      <c r="F37" s="120">
        <f>ROUND((SUM(BI120:BI140)),  2)</f>
        <v>0</v>
      </c>
      <c r="G37" s="31"/>
      <c r="H37" s="31"/>
      <c r="I37" s="121">
        <v>0</v>
      </c>
      <c r="J37" s="120">
        <f>0</f>
        <v>0</v>
      </c>
      <c r="K37" s="31"/>
      <c r="L37" s="48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6.95" customHeight="1">
      <c r="A38" s="31"/>
      <c r="B38" s="36"/>
      <c r="C38" s="31"/>
      <c r="D38" s="31"/>
      <c r="E38" s="31"/>
      <c r="F38" s="31"/>
      <c r="G38" s="31"/>
      <c r="H38" s="31"/>
      <c r="I38" s="31"/>
      <c r="J38" s="31"/>
      <c r="K38" s="31"/>
      <c r="L38" s="48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25.35" customHeight="1">
      <c r="A39" s="31"/>
      <c r="B39" s="36"/>
      <c r="C39" s="122"/>
      <c r="D39" s="123" t="s">
        <v>48</v>
      </c>
      <c r="E39" s="124"/>
      <c r="F39" s="124"/>
      <c r="G39" s="125" t="s">
        <v>49</v>
      </c>
      <c r="H39" s="126" t="s">
        <v>50</v>
      </c>
      <c r="I39" s="124"/>
      <c r="J39" s="127">
        <f>SUM(J30:J37)</f>
        <v>0</v>
      </c>
      <c r="K39" s="128"/>
      <c r="L39" s="48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14.45" customHeight="1">
      <c r="A40" s="31"/>
      <c r="B40" s="36"/>
      <c r="C40" s="31"/>
      <c r="D40" s="31"/>
      <c r="E40" s="31"/>
      <c r="F40" s="31"/>
      <c r="G40" s="31"/>
      <c r="H40" s="31"/>
      <c r="I40" s="31"/>
      <c r="J40" s="31"/>
      <c r="K40" s="31"/>
      <c r="L40" s="48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1" customFormat="1" ht="14.45" customHeight="1">
      <c r="B41" s="17"/>
      <c r="L41" s="17"/>
    </row>
    <row r="42" spans="1:31" s="1" customFormat="1" ht="14.45" customHeight="1">
      <c r="B42" s="17"/>
      <c r="L42" s="17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48"/>
      <c r="D50" s="129" t="s">
        <v>51</v>
      </c>
      <c r="E50" s="130"/>
      <c r="F50" s="130"/>
      <c r="G50" s="129" t="s">
        <v>52</v>
      </c>
      <c r="H50" s="130"/>
      <c r="I50" s="130"/>
      <c r="J50" s="130"/>
      <c r="K50" s="130"/>
      <c r="L50" s="48"/>
    </row>
    <row r="51" spans="1:31" ht="11.25">
      <c r="B51" s="17"/>
      <c r="L51" s="17"/>
    </row>
    <row r="52" spans="1:31" ht="11.25">
      <c r="B52" s="17"/>
      <c r="L52" s="17"/>
    </row>
    <row r="53" spans="1:31" ht="11.25">
      <c r="B53" s="17"/>
      <c r="L53" s="17"/>
    </row>
    <row r="54" spans="1:31" ht="11.25">
      <c r="B54" s="17"/>
      <c r="L54" s="17"/>
    </row>
    <row r="55" spans="1:31" ht="11.25">
      <c r="B55" s="17"/>
      <c r="L55" s="17"/>
    </row>
    <row r="56" spans="1:31" ht="11.25">
      <c r="B56" s="17"/>
      <c r="L56" s="17"/>
    </row>
    <row r="57" spans="1:31" ht="11.25">
      <c r="B57" s="17"/>
      <c r="L57" s="17"/>
    </row>
    <row r="58" spans="1:31" ht="11.25">
      <c r="B58" s="17"/>
      <c r="L58" s="17"/>
    </row>
    <row r="59" spans="1:31" ht="11.25">
      <c r="B59" s="17"/>
      <c r="L59" s="17"/>
    </row>
    <row r="60" spans="1:31" ht="11.25">
      <c r="B60" s="17"/>
      <c r="L60" s="17"/>
    </row>
    <row r="61" spans="1:31" s="2" customFormat="1">
      <c r="A61" s="31"/>
      <c r="B61" s="36"/>
      <c r="C61" s="31"/>
      <c r="D61" s="131" t="s">
        <v>53</v>
      </c>
      <c r="E61" s="132"/>
      <c r="F61" s="133" t="s">
        <v>54</v>
      </c>
      <c r="G61" s="131" t="s">
        <v>53</v>
      </c>
      <c r="H61" s="132"/>
      <c r="I61" s="132"/>
      <c r="J61" s="134" t="s">
        <v>54</v>
      </c>
      <c r="K61" s="132"/>
      <c r="L61" s="48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 ht="11.25">
      <c r="B62" s="17"/>
      <c r="L62" s="17"/>
    </row>
    <row r="63" spans="1:31" ht="11.25">
      <c r="B63" s="17"/>
      <c r="L63" s="17"/>
    </row>
    <row r="64" spans="1:31" ht="11.25">
      <c r="B64" s="17"/>
      <c r="L64" s="17"/>
    </row>
    <row r="65" spans="1:31" s="2" customFormat="1">
      <c r="A65" s="31"/>
      <c r="B65" s="36"/>
      <c r="C65" s="31"/>
      <c r="D65" s="129" t="s">
        <v>55</v>
      </c>
      <c r="E65" s="135"/>
      <c r="F65" s="135"/>
      <c r="G65" s="129" t="s">
        <v>56</v>
      </c>
      <c r="H65" s="135"/>
      <c r="I65" s="135"/>
      <c r="J65" s="135"/>
      <c r="K65" s="135"/>
      <c r="L65" s="48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 ht="11.25">
      <c r="B66" s="17"/>
      <c r="L66" s="17"/>
    </row>
    <row r="67" spans="1:31" ht="11.25">
      <c r="B67" s="17"/>
      <c r="L67" s="17"/>
    </row>
    <row r="68" spans="1:31" ht="11.25">
      <c r="B68" s="17"/>
      <c r="L68" s="17"/>
    </row>
    <row r="69" spans="1:31" ht="11.25">
      <c r="B69" s="17"/>
      <c r="L69" s="17"/>
    </row>
    <row r="70" spans="1:31" ht="11.25">
      <c r="B70" s="17"/>
      <c r="L70" s="17"/>
    </row>
    <row r="71" spans="1:31" ht="11.25">
      <c r="B71" s="17"/>
      <c r="L71" s="17"/>
    </row>
    <row r="72" spans="1:31" ht="11.25">
      <c r="B72" s="17"/>
      <c r="L72" s="17"/>
    </row>
    <row r="73" spans="1:31" ht="11.25">
      <c r="B73" s="17"/>
      <c r="L73" s="17"/>
    </row>
    <row r="74" spans="1:31" ht="11.25">
      <c r="B74" s="17"/>
      <c r="L74" s="17"/>
    </row>
    <row r="75" spans="1:31" ht="11.25">
      <c r="B75" s="17"/>
      <c r="L75" s="17"/>
    </row>
    <row r="76" spans="1:31" s="2" customFormat="1">
      <c r="A76" s="31"/>
      <c r="B76" s="36"/>
      <c r="C76" s="31"/>
      <c r="D76" s="131" t="s">
        <v>53</v>
      </c>
      <c r="E76" s="132"/>
      <c r="F76" s="133" t="s">
        <v>54</v>
      </c>
      <c r="G76" s="131" t="s">
        <v>53</v>
      </c>
      <c r="H76" s="132"/>
      <c r="I76" s="132"/>
      <c r="J76" s="134" t="s">
        <v>54</v>
      </c>
      <c r="K76" s="132"/>
      <c r="L76" s="48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customHeight="1">
      <c r="A77" s="31"/>
      <c r="B77" s="136"/>
      <c r="C77" s="137"/>
      <c r="D77" s="137"/>
      <c r="E77" s="137"/>
      <c r="F77" s="137"/>
      <c r="G77" s="137"/>
      <c r="H77" s="137"/>
      <c r="I77" s="137"/>
      <c r="J77" s="137"/>
      <c r="K77" s="137"/>
      <c r="L77" s="48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47" s="2" customFormat="1" ht="6.95" customHeight="1">
      <c r="A81" s="31"/>
      <c r="B81" s="138"/>
      <c r="C81" s="139"/>
      <c r="D81" s="139"/>
      <c r="E81" s="139"/>
      <c r="F81" s="139"/>
      <c r="G81" s="139"/>
      <c r="H81" s="139"/>
      <c r="I81" s="139"/>
      <c r="J81" s="139"/>
      <c r="K81" s="139"/>
      <c r="L81" s="48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47" s="2" customFormat="1" ht="24.95" customHeight="1">
      <c r="A82" s="31"/>
      <c r="B82" s="32"/>
      <c r="C82" s="20" t="s">
        <v>95</v>
      </c>
      <c r="D82" s="33"/>
      <c r="E82" s="33"/>
      <c r="F82" s="33"/>
      <c r="G82" s="33"/>
      <c r="H82" s="33"/>
      <c r="I82" s="33"/>
      <c r="J82" s="33"/>
      <c r="K82" s="33"/>
      <c r="L82" s="48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47" s="2" customFormat="1" ht="6.95" customHeight="1">
      <c r="A83" s="31"/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48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47" s="2" customFormat="1" ht="12" customHeight="1">
      <c r="A84" s="31"/>
      <c r="B84" s="32"/>
      <c r="C84" s="26" t="s">
        <v>16</v>
      </c>
      <c r="D84" s="33"/>
      <c r="E84" s="33"/>
      <c r="F84" s="33"/>
      <c r="G84" s="33"/>
      <c r="H84" s="33"/>
      <c r="I84" s="33"/>
      <c r="J84" s="33"/>
      <c r="K84" s="33"/>
      <c r="L84" s="48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47" s="2" customFormat="1" ht="26.25" customHeight="1">
      <c r="A85" s="31"/>
      <c r="B85" s="32"/>
      <c r="C85" s="33"/>
      <c r="D85" s="33"/>
      <c r="E85" s="264" t="str">
        <f>E7</f>
        <v>Odstraňování postradatelných objektů SŽ – Demolice (obvod OŘ Praha) - Liblice</v>
      </c>
      <c r="F85" s="265"/>
      <c r="G85" s="265"/>
      <c r="H85" s="265"/>
      <c r="I85" s="33"/>
      <c r="J85" s="33"/>
      <c r="K85" s="33"/>
      <c r="L85" s="48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47" s="2" customFormat="1" ht="12" customHeight="1">
      <c r="A86" s="31"/>
      <c r="B86" s="32"/>
      <c r="C86" s="26" t="s">
        <v>93</v>
      </c>
      <c r="D86" s="33"/>
      <c r="E86" s="33"/>
      <c r="F86" s="33"/>
      <c r="G86" s="33"/>
      <c r="H86" s="33"/>
      <c r="I86" s="33"/>
      <c r="J86" s="33"/>
      <c r="K86" s="33"/>
      <c r="L86" s="48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</row>
    <row r="87" spans="1:47" s="2" customFormat="1" ht="30" customHeight="1">
      <c r="A87" s="31"/>
      <c r="B87" s="32"/>
      <c r="C87" s="33"/>
      <c r="D87" s="33"/>
      <c r="E87" s="235" t="str">
        <f>E9</f>
        <v>SO.02 - příslušenství / chlév k strážnímu domku (5000104425)</v>
      </c>
      <c r="F87" s="266"/>
      <c r="G87" s="266"/>
      <c r="H87" s="266"/>
      <c r="I87" s="33"/>
      <c r="J87" s="33"/>
      <c r="K87" s="33"/>
      <c r="L87" s="48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47" s="2" customFormat="1" ht="6.95" customHeight="1">
      <c r="A88" s="31"/>
      <c r="B88" s="32"/>
      <c r="C88" s="33"/>
      <c r="D88" s="33"/>
      <c r="E88" s="33"/>
      <c r="F88" s="33"/>
      <c r="G88" s="33"/>
      <c r="H88" s="33"/>
      <c r="I88" s="33"/>
      <c r="J88" s="33"/>
      <c r="K88" s="33"/>
      <c r="L88" s="48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47" s="2" customFormat="1" ht="12" customHeight="1">
      <c r="A89" s="31"/>
      <c r="B89" s="32"/>
      <c r="C89" s="26" t="s">
        <v>20</v>
      </c>
      <c r="D89" s="33"/>
      <c r="E89" s="33"/>
      <c r="F89" s="24" t="str">
        <f>F12</f>
        <v>Liblice</v>
      </c>
      <c r="G89" s="33"/>
      <c r="H89" s="33"/>
      <c r="I89" s="26" t="s">
        <v>22</v>
      </c>
      <c r="J89" s="63" t="str">
        <f>IF(J12="","",J12)</f>
        <v>9. 2. 2024</v>
      </c>
      <c r="K89" s="33"/>
      <c r="L89" s="48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47" s="2" customFormat="1" ht="6.95" customHeight="1">
      <c r="A90" s="31"/>
      <c r="B90" s="32"/>
      <c r="C90" s="33"/>
      <c r="D90" s="33"/>
      <c r="E90" s="33"/>
      <c r="F90" s="33"/>
      <c r="G90" s="33"/>
      <c r="H90" s="33"/>
      <c r="I90" s="33"/>
      <c r="J90" s="33"/>
      <c r="K90" s="33"/>
      <c r="L90" s="48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47" s="2" customFormat="1" ht="15.2" customHeight="1">
      <c r="A91" s="31"/>
      <c r="B91" s="32"/>
      <c r="C91" s="26" t="s">
        <v>24</v>
      </c>
      <c r="D91" s="33"/>
      <c r="E91" s="33"/>
      <c r="F91" s="24" t="str">
        <f>E15</f>
        <v>Správa železnic, státní organizace</v>
      </c>
      <c r="G91" s="33"/>
      <c r="H91" s="33"/>
      <c r="I91" s="26" t="s">
        <v>32</v>
      </c>
      <c r="J91" s="29" t="str">
        <f>E21</f>
        <v xml:space="preserve"> </v>
      </c>
      <c r="K91" s="33"/>
      <c r="L91" s="48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47" s="2" customFormat="1" ht="15.2" customHeight="1">
      <c r="A92" s="31"/>
      <c r="B92" s="32"/>
      <c r="C92" s="26" t="s">
        <v>30</v>
      </c>
      <c r="D92" s="33"/>
      <c r="E92" s="33"/>
      <c r="F92" s="24" t="str">
        <f>IF(E18="","",E18)</f>
        <v>Vyplň údaj</v>
      </c>
      <c r="G92" s="33"/>
      <c r="H92" s="33"/>
      <c r="I92" s="26" t="s">
        <v>35</v>
      </c>
      <c r="J92" s="29" t="str">
        <f>E24</f>
        <v>L. Malý</v>
      </c>
      <c r="K92" s="33"/>
      <c r="L92" s="48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47" s="2" customFormat="1" ht="10.35" customHeight="1">
      <c r="A93" s="31"/>
      <c r="B93" s="32"/>
      <c r="C93" s="33"/>
      <c r="D93" s="33"/>
      <c r="E93" s="33"/>
      <c r="F93" s="33"/>
      <c r="G93" s="33"/>
      <c r="H93" s="33"/>
      <c r="I93" s="33"/>
      <c r="J93" s="33"/>
      <c r="K93" s="33"/>
      <c r="L93" s="48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47" s="2" customFormat="1" ht="29.25" customHeight="1">
      <c r="A94" s="31"/>
      <c r="B94" s="32"/>
      <c r="C94" s="140" t="s">
        <v>96</v>
      </c>
      <c r="D94" s="141"/>
      <c r="E94" s="141"/>
      <c r="F94" s="141"/>
      <c r="G94" s="141"/>
      <c r="H94" s="141"/>
      <c r="I94" s="141"/>
      <c r="J94" s="142" t="s">
        <v>97</v>
      </c>
      <c r="K94" s="141"/>
      <c r="L94" s="48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47" s="2" customFormat="1" ht="10.35" customHeight="1">
      <c r="A95" s="31"/>
      <c r="B95" s="32"/>
      <c r="C95" s="33"/>
      <c r="D95" s="33"/>
      <c r="E95" s="33"/>
      <c r="F95" s="33"/>
      <c r="G95" s="33"/>
      <c r="H95" s="33"/>
      <c r="I95" s="33"/>
      <c r="J95" s="33"/>
      <c r="K95" s="33"/>
      <c r="L95" s="48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47" s="2" customFormat="1" ht="22.9" customHeight="1">
      <c r="A96" s="31"/>
      <c r="B96" s="32"/>
      <c r="C96" s="143" t="s">
        <v>98</v>
      </c>
      <c r="D96" s="33"/>
      <c r="E96" s="33"/>
      <c r="F96" s="33"/>
      <c r="G96" s="33"/>
      <c r="H96" s="33"/>
      <c r="I96" s="33"/>
      <c r="J96" s="81">
        <f>J120</f>
        <v>0</v>
      </c>
      <c r="K96" s="33"/>
      <c r="L96" s="48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U96" s="14" t="s">
        <v>99</v>
      </c>
    </row>
    <row r="97" spans="1:31" s="9" customFormat="1" ht="24.95" customHeight="1">
      <c r="B97" s="144"/>
      <c r="C97" s="145"/>
      <c r="D97" s="146" t="s">
        <v>100</v>
      </c>
      <c r="E97" s="147"/>
      <c r="F97" s="147"/>
      <c r="G97" s="147"/>
      <c r="H97" s="147"/>
      <c r="I97" s="147"/>
      <c r="J97" s="148">
        <f>J121</f>
        <v>0</v>
      </c>
      <c r="K97" s="145"/>
      <c r="L97" s="149"/>
    </row>
    <row r="98" spans="1:31" s="10" customFormat="1" ht="19.899999999999999" customHeight="1">
      <c r="B98" s="150"/>
      <c r="C98" s="151"/>
      <c r="D98" s="152" t="s">
        <v>101</v>
      </c>
      <c r="E98" s="153"/>
      <c r="F98" s="153"/>
      <c r="G98" s="153"/>
      <c r="H98" s="153"/>
      <c r="I98" s="153"/>
      <c r="J98" s="154">
        <f>J122</f>
        <v>0</v>
      </c>
      <c r="K98" s="151"/>
      <c r="L98" s="155"/>
    </row>
    <row r="99" spans="1:31" s="10" customFormat="1" ht="19.899999999999999" customHeight="1">
      <c r="B99" s="150"/>
      <c r="C99" s="151"/>
      <c r="D99" s="152" t="s">
        <v>103</v>
      </c>
      <c r="E99" s="153"/>
      <c r="F99" s="153"/>
      <c r="G99" s="153"/>
      <c r="H99" s="153"/>
      <c r="I99" s="153"/>
      <c r="J99" s="154">
        <f>J128</f>
        <v>0</v>
      </c>
      <c r="K99" s="151"/>
      <c r="L99" s="155"/>
    </row>
    <row r="100" spans="1:31" s="10" customFormat="1" ht="19.899999999999999" customHeight="1">
      <c r="B100" s="150"/>
      <c r="C100" s="151"/>
      <c r="D100" s="152" t="s">
        <v>104</v>
      </c>
      <c r="E100" s="153"/>
      <c r="F100" s="153"/>
      <c r="G100" s="153"/>
      <c r="H100" s="153"/>
      <c r="I100" s="153"/>
      <c r="J100" s="154">
        <f>J132</f>
        <v>0</v>
      </c>
      <c r="K100" s="151"/>
      <c r="L100" s="155"/>
    </row>
    <row r="101" spans="1:31" s="2" customFormat="1" ht="21.75" customHeight="1">
      <c r="A101" s="31"/>
      <c r="B101" s="32"/>
      <c r="C101" s="33"/>
      <c r="D101" s="33"/>
      <c r="E101" s="33"/>
      <c r="F101" s="33"/>
      <c r="G101" s="33"/>
      <c r="H101" s="33"/>
      <c r="I101" s="33"/>
      <c r="J101" s="33"/>
      <c r="K101" s="33"/>
      <c r="L101" s="48"/>
      <c r="S101" s="31"/>
      <c r="T101" s="31"/>
      <c r="U101" s="31"/>
      <c r="V101" s="31"/>
      <c r="W101" s="31"/>
      <c r="X101" s="31"/>
      <c r="Y101" s="31"/>
      <c r="Z101" s="31"/>
      <c r="AA101" s="31"/>
      <c r="AB101" s="31"/>
      <c r="AC101" s="31"/>
      <c r="AD101" s="31"/>
      <c r="AE101" s="31"/>
    </row>
    <row r="102" spans="1:31" s="2" customFormat="1" ht="6.95" customHeight="1">
      <c r="A102" s="31"/>
      <c r="B102" s="51"/>
      <c r="C102" s="52"/>
      <c r="D102" s="52"/>
      <c r="E102" s="52"/>
      <c r="F102" s="52"/>
      <c r="G102" s="52"/>
      <c r="H102" s="52"/>
      <c r="I102" s="52"/>
      <c r="J102" s="52"/>
      <c r="K102" s="52"/>
      <c r="L102" s="48"/>
      <c r="S102" s="31"/>
      <c r="T102" s="31"/>
      <c r="U102" s="31"/>
      <c r="V102" s="31"/>
      <c r="W102" s="31"/>
      <c r="X102" s="31"/>
      <c r="Y102" s="31"/>
      <c r="Z102" s="31"/>
      <c r="AA102" s="31"/>
      <c r="AB102" s="31"/>
      <c r="AC102" s="31"/>
      <c r="AD102" s="31"/>
      <c r="AE102" s="31"/>
    </row>
    <row r="106" spans="1:31" s="2" customFormat="1" ht="6.95" customHeight="1">
      <c r="A106" s="31"/>
      <c r="B106" s="53"/>
      <c r="C106" s="54"/>
      <c r="D106" s="54"/>
      <c r="E106" s="54"/>
      <c r="F106" s="54"/>
      <c r="G106" s="54"/>
      <c r="H106" s="54"/>
      <c r="I106" s="54"/>
      <c r="J106" s="54"/>
      <c r="K106" s="54"/>
      <c r="L106" s="48"/>
      <c r="S106" s="31"/>
      <c r="T106" s="31"/>
      <c r="U106" s="31"/>
      <c r="V106" s="31"/>
      <c r="W106" s="31"/>
      <c r="X106" s="31"/>
      <c r="Y106" s="31"/>
      <c r="Z106" s="31"/>
      <c r="AA106" s="31"/>
      <c r="AB106" s="31"/>
      <c r="AC106" s="31"/>
      <c r="AD106" s="31"/>
      <c r="AE106" s="31"/>
    </row>
    <row r="107" spans="1:31" s="2" customFormat="1" ht="24.95" customHeight="1">
      <c r="A107" s="31"/>
      <c r="B107" s="32"/>
      <c r="C107" s="20" t="s">
        <v>111</v>
      </c>
      <c r="D107" s="33"/>
      <c r="E107" s="33"/>
      <c r="F107" s="33"/>
      <c r="G107" s="33"/>
      <c r="H107" s="33"/>
      <c r="I107" s="33"/>
      <c r="J107" s="33"/>
      <c r="K107" s="33"/>
      <c r="L107" s="48"/>
      <c r="S107" s="31"/>
      <c r="T107" s="31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</row>
    <row r="108" spans="1:31" s="2" customFormat="1" ht="6.95" customHeight="1">
      <c r="A108" s="31"/>
      <c r="B108" s="32"/>
      <c r="C108" s="33"/>
      <c r="D108" s="33"/>
      <c r="E108" s="33"/>
      <c r="F108" s="33"/>
      <c r="G108" s="33"/>
      <c r="H108" s="33"/>
      <c r="I108" s="33"/>
      <c r="J108" s="33"/>
      <c r="K108" s="33"/>
      <c r="L108" s="48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09" spans="1:31" s="2" customFormat="1" ht="12" customHeight="1">
      <c r="A109" s="31"/>
      <c r="B109" s="32"/>
      <c r="C109" s="26" t="s">
        <v>16</v>
      </c>
      <c r="D109" s="33"/>
      <c r="E109" s="33"/>
      <c r="F109" s="33"/>
      <c r="G109" s="33"/>
      <c r="H109" s="33"/>
      <c r="I109" s="33"/>
      <c r="J109" s="33"/>
      <c r="K109" s="33"/>
      <c r="L109" s="48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pans="1:31" s="2" customFormat="1" ht="26.25" customHeight="1">
      <c r="A110" s="31"/>
      <c r="B110" s="32"/>
      <c r="C110" s="33"/>
      <c r="D110" s="33"/>
      <c r="E110" s="264" t="str">
        <f>E7</f>
        <v>Odstraňování postradatelných objektů SŽ – Demolice (obvod OŘ Praha) - Liblice</v>
      </c>
      <c r="F110" s="265"/>
      <c r="G110" s="265"/>
      <c r="H110" s="265"/>
      <c r="I110" s="33"/>
      <c r="J110" s="33"/>
      <c r="K110" s="33"/>
      <c r="L110" s="48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pans="1:31" s="2" customFormat="1" ht="12" customHeight="1">
      <c r="A111" s="31"/>
      <c r="B111" s="32"/>
      <c r="C111" s="26" t="s">
        <v>93</v>
      </c>
      <c r="D111" s="33"/>
      <c r="E111" s="33"/>
      <c r="F111" s="33"/>
      <c r="G111" s="33"/>
      <c r="H111" s="33"/>
      <c r="I111" s="33"/>
      <c r="J111" s="33"/>
      <c r="K111" s="33"/>
      <c r="L111" s="48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pans="1:31" s="2" customFormat="1" ht="30" customHeight="1">
      <c r="A112" s="31"/>
      <c r="B112" s="32"/>
      <c r="C112" s="33"/>
      <c r="D112" s="33"/>
      <c r="E112" s="235" t="str">
        <f>E9</f>
        <v>SO.02 - příslušenství / chlév k strážnímu domku (5000104425)</v>
      </c>
      <c r="F112" s="266"/>
      <c r="G112" s="266"/>
      <c r="H112" s="266"/>
      <c r="I112" s="33"/>
      <c r="J112" s="33"/>
      <c r="K112" s="33"/>
      <c r="L112" s="48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pans="1:65" s="2" customFormat="1" ht="6.95" customHeight="1">
      <c r="A113" s="31"/>
      <c r="B113" s="32"/>
      <c r="C113" s="33"/>
      <c r="D113" s="33"/>
      <c r="E113" s="33"/>
      <c r="F113" s="33"/>
      <c r="G113" s="33"/>
      <c r="H113" s="33"/>
      <c r="I113" s="33"/>
      <c r="J113" s="33"/>
      <c r="K113" s="33"/>
      <c r="L113" s="48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pans="1:65" s="2" customFormat="1" ht="12" customHeight="1">
      <c r="A114" s="31"/>
      <c r="B114" s="32"/>
      <c r="C114" s="26" t="s">
        <v>20</v>
      </c>
      <c r="D114" s="33"/>
      <c r="E114" s="33"/>
      <c r="F114" s="24" t="str">
        <f>F12</f>
        <v>Liblice</v>
      </c>
      <c r="G114" s="33"/>
      <c r="H114" s="33"/>
      <c r="I114" s="26" t="s">
        <v>22</v>
      </c>
      <c r="J114" s="63" t="str">
        <f>IF(J12="","",J12)</f>
        <v>9. 2. 2024</v>
      </c>
      <c r="K114" s="33"/>
      <c r="L114" s="48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pans="1:65" s="2" customFormat="1" ht="6.95" customHeight="1">
      <c r="A115" s="31"/>
      <c r="B115" s="32"/>
      <c r="C115" s="33"/>
      <c r="D115" s="33"/>
      <c r="E115" s="33"/>
      <c r="F115" s="33"/>
      <c r="G115" s="33"/>
      <c r="H115" s="33"/>
      <c r="I115" s="33"/>
      <c r="J115" s="33"/>
      <c r="K115" s="33"/>
      <c r="L115" s="48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pans="1:65" s="2" customFormat="1" ht="15.2" customHeight="1">
      <c r="A116" s="31"/>
      <c r="B116" s="32"/>
      <c r="C116" s="26" t="s">
        <v>24</v>
      </c>
      <c r="D116" s="33"/>
      <c r="E116" s="33"/>
      <c r="F116" s="24" t="str">
        <f>E15</f>
        <v>Správa železnic, státní organizace</v>
      </c>
      <c r="G116" s="33"/>
      <c r="H116" s="33"/>
      <c r="I116" s="26" t="s">
        <v>32</v>
      </c>
      <c r="J116" s="29" t="str">
        <f>E21</f>
        <v xml:space="preserve"> </v>
      </c>
      <c r="K116" s="33"/>
      <c r="L116" s="48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pans="1:65" s="2" customFormat="1" ht="15.2" customHeight="1">
      <c r="A117" s="31"/>
      <c r="B117" s="32"/>
      <c r="C117" s="26" t="s">
        <v>30</v>
      </c>
      <c r="D117" s="33"/>
      <c r="E117" s="33"/>
      <c r="F117" s="24" t="str">
        <f>IF(E18="","",E18)</f>
        <v>Vyplň údaj</v>
      </c>
      <c r="G117" s="33"/>
      <c r="H117" s="33"/>
      <c r="I117" s="26" t="s">
        <v>35</v>
      </c>
      <c r="J117" s="29" t="str">
        <f>E24</f>
        <v>L. Malý</v>
      </c>
      <c r="K117" s="33"/>
      <c r="L117" s="48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pans="1:65" s="2" customFormat="1" ht="10.35" customHeight="1">
      <c r="A118" s="31"/>
      <c r="B118" s="32"/>
      <c r="C118" s="33"/>
      <c r="D118" s="33"/>
      <c r="E118" s="33"/>
      <c r="F118" s="33"/>
      <c r="G118" s="33"/>
      <c r="H118" s="33"/>
      <c r="I118" s="33"/>
      <c r="J118" s="33"/>
      <c r="K118" s="33"/>
      <c r="L118" s="48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</row>
    <row r="119" spans="1:65" s="11" customFormat="1" ht="29.25" customHeight="1">
      <c r="A119" s="156"/>
      <c r="B119" s="157"/>
      <c r="C119" s="158" t="s">
        <v>112</v>
      </c>
      <c r="D119" s="159" t="s">
        <v>63</v>
      </c>
      <c r="E119" s="159" t="s">
        <v>59</v>
      </c>
      <c r="F119" s="159" t="s">
        <v>60</v>
      </c>
      <c r="G119" s="159" t="s">
        <v>113</v>
      </c>
      <c r="H119" s="159" t="s">
        <v>114</v>
      </c>
      <c r="I119" s="159" t="s">
        <v>115</v>
      </c>
      <c r="J119" s="159" t="s">
        <v>97</v>
      </c>
      <c r="K119" s="160" t="s">
        <v>116</v>
      </c>
      <c r="L119" s="161"/>
      <c r="M119" s="72" t="s">
        <v>1</v>
      </c>
      <c r="N119" s="73" t="s">
        <v>42</v>
      </c>
      <c r="O119" s="73" t="s">
        <v>117</v>
      </c>
      <c r="P119" s="73" t="s">
        <v>118</v>
      </c>
      <c r="Q119" s="73" t="s">
        <v>119</v>
      </c>
      <c r="R119" s="73" t="s">
        <v>120</v>
      </c>
      <c r="S119" s="73" t="s">
        <v>121</v>
      </c>
      <c r="T119" s="74" t="s">
        <v>122</v>
      </c>
      <c r="U119" s="156"/>
      <c r="V119" s="156"/>
      <c r="W119" s="156"/>
      <c r="X119" s="156"/>
      <c r="Y119" s="156"/>
      <c r="Z119" s="156"/>
      <c r="AA119" s="156"/>
      <c r="AB119" s="156"/>
      <c r="AC119" s="156"/>
      <c r="AD119" s="156"/>
      <c r="AE119" s="156"/>
    </row>
    <row r="120" spans="1:65" s="2" customFormat="1" ht="22.9" customHeight="1">
      <c r="A120" s="31"/>
      <c r="B120" s="32"/>
      <c r="C120" s="79" t="s">
        <v>123</v>
      </c>
      <c r="D120" s="33"/>
      <c r="E120" s="33"/>
      <c r="F120" s="33"/>
      <c r="G120" s="33"/>
      <c r="H120" s="33"/>
      <c r="I120" s="33"/>
      <c r="J120" s="162">
        <f>BK120</f>
        <v>0</v>
      </c>
      <c r="K120" s="33"/>
      <c r="L120" s="36"/>
      <c r="M120" s="75"/>
      <c r="N120" s="163"/>
      <c r="O120" s="76"/>
      <c r="P120" s="164">
        <f>P121</f>
        <v>0</v>
      </c>
      <c r="Q120" s="76"/>
      <c r="R120" s="164">
        <f>R121</f>
        <v>15.66</v>
      </c>
      <c r="S120" s="76"/>
      <c r="T120" s="165">
        <f>T121</f>
        <v>24.119999999999997</v>
      </c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  <c r="AT120" s="14" t="s">
        <v>77</v>
      </c>
      <c r="AU120" s="14" t="s">
        <v>99</v>
      </c>
      <c r="BK120" s="166">
        <f>BK121</f>
        <v>0</v>
      </c>
    </row>
    <row r="121" spans="1:65" s="12" customFormat="1" ht="25.9" customHeight="1">
      <c r="B121" s="167"/>
      <c r="C121" s="168"/>
      <c r="D121" s="169" t="s">
        <v>77</v>
      </c>
      <c r="E121" s="170" t="s">
        <v>124</v>
      </c>
      <c r="F121" s="170" t="s">
        <v>125</v>
      </c>
      <c r="G121" s="168"/>
      <c r="H121" s="168"/>
      <c r="I121" s="171"/>
      <c r="J121" s="172">
        <f>BK121</f>
        <v>0</v>
      </c>
      <c r="K121" s="168"/>
      <c r="L121" s="173"/>
      <c r="M121" s="174"/>
      <c r="N121" s="175"/>
      <c r="O121" s="175"/>
      <c r="P121" s="176">
        <f>P122+P128+P132</f>
        <v>0</v>
      </c>
      <c r="Q121" s="175"/>
      <c r="R121" s="176">
        <f>R122+R128+R132</f>
        <v>15.66</v>
      </c>
      <c r="S121" s="175"/>
      <c r="T121" s="177">
        <f>T122+T128+T132</f>
        <v>24.119999999999997</v>
      </c>
      <c r="AR121" s="178" t="s">
        <v>86</v>
      </c>
      <c r="AT121" s="179" t="s">
        <v>77</v>
      </c>
      <c r="AU121" s="179" t="s">
        <v>78</v>
      </c>
      <c r="AY121" s="178" t="s">
        <v>126</v>
      </c>
      <c r="BK121" s="180">
        <f>BK122+BK128+BK132</f>
        <v>0</v>
      </c>
    </row>
    <row r="122" spans="1:65" s="12" customFormat="1" ht="22.9" customHeight="1">
      <c r="B122" s="167"/>
      <c r="C122" s="168"/>
      <c r="D122" s="169" t="s">
        <v>77</v>
      </c>
      <c r="E122" s="181" t="s">
        <v>86</v>
      </c>
      <c r="F122" s="181" t="s">
        <v>127</v>
      </c>
      <c r="G122" s="168"/>
      <c r="H122" s="168"/>
      <c r="I122" s="171"/>
      <c r="J122" s="182">
        <f>BK122</f>
        <v>0</v>
      </c>
      <c r="K122" s="168"/>
      <c r="L122" s="173"/>
      <c r="M122" s="174"/>
      <c r="N122" s="175"/>
      <c r="O122" s="175"/>
      <c r="P122" s="176">
        <f>SUM(P123:P127)</f>
        <v>0</v>
      </c>
      <c r="Q122" s="175"/>
      <c r="R122" s="176">
        <f>SUM(R123:R127)</f>
        <v>15.66</v>
      </c>
      <c r="S122" s="175"/>
      <c r="T122" s="177">
        <f>SUM(T123:T127)</f>
        <v>0</v>
      </c>
      <c r="AR122" s="178" t="s">
        <v>86</v>
      </c>
      <c r="AT122" s="179" t="s">
        <v>77</v>
      </c>
      <c r="AU122" s="179" t="s">
        <v>86</v>
      </c>
      <c r="AY122" s="178" t="s">
        <v>126</v>
      </c>
      <c r="BK122" s="180">
        <f>SUM(BK123:BK127)</f>
        <v>0</v>
      </c>
    </row>
    <row r="123" spans="1:65" s="2" customFormat="1" ht="33" customHeight="1">
      <c r="A123" s="31"/>
      <c r="B123" s="32"/>
      <c r="C123" s="183" t="s">
        <v>86</v>
      </c>
      <c r="D123" s="183" t="s">
        <v>128</v>
      </c>
      <c r="E123" s="184" t="s">
        <v>142</v>
      </c>
      <c r="F123" s="185" t="s">
        <v>143</v>
      </c>
      <c r="G123" s="186" t="s">
        <v>144</v>
      </c>
      <c r="H123" s="187">
        <v>8.6999999999999993</v>
      </c>
      <c r="I123" s="188"/>
      <c r="J123" s="189">
        <f>ROUND(I123*H123,2)</f>
        <v>0</v>
      </c>
      <c r="K123" s="185" t="s">
        <v>132</v>
      </c>
      <c r="L123" s="36"/>
      <c r="M123" s="190" t="s">
        <v>1</v>
      </c>
      <c r="N123" s="191" t="s">
        <v>43</v>
      </c>
      <c r="O123" s="68"/>
      <c r="P123" s="192">
        <f>O123*H123</f>
        <v>0</v>
      </c>
      <c r="Q123" s="192">
        <v>0</v>
      </c>
      <c r="R123" s="192">
        <f>Q123*H123</f>
        <v>0</v>
      </c>
      <c r="S123" s="192">
        <v>0</v>
      </c>
      <c r="T123" s="193">
        <f>S123*H123</f>
        <v>0</v>
      </c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  <c r="AR123" s="194" t="s">
        <v>133</v>
      </c>
      <c r="AT123" s="194" t="s">
        <v>128</v>
      </c>
      <c r="AU123" s="194" t="s">
        <v>88</v>
      </c>
      <c r="AY123" s="14" t="s">
        <v>126</v>
      </c>
      <c r="BE123" s="195">
        <f>IF(N123="základní",J123,0)</f>
        <v>0</v>
      </c>
      <c r="BF123" s="195">
        <f>IF(N123="snížená",J123,0)</f>
        <v>0</v>
      </c>
      <c r="BG123" s="195">
        <f>IF(N123="zákl. přenesená",J123,0)</f>
        <v>0</v>
      </c>
      <c r="BH123" s="195">
        <f>IF(N123="sníž. přenesená",J123,0)</f>
        <v>0</v>
      </c>
      <c r="BI123" s="195">
        <f>IF(N123="nulová",J123,0)</f>
        <v>0</v>
      </c>
      <c r="BJ123" s="14" t="s">
        <v>86</v>
      </c>
      <c r="BK123" s="195">
        <f>ROUND(I123*H123,2)</f>
        <v>0</v>
      </c>
      <c r="BL123" s="14" t="s">
        <v>133</v>
      </c>
      <c r="BM123" s="194" t="s">
        <v>330</v>
      </c>
    </row>
    <row r="124" spans="1:65" s="2" customFormat="1" ht="37.9" customHeight="1">
      <c r="A124" s="31"/>
      <c r="B124" s="32"/>
      <c r="C124" s="183" t="s">
        <v>88</v>
      </c>
      <c r="D124" s="183" t="s">
        <v>128</v>
      </c>
      <c r="E124" s="184" t="s">
        <v>147</v>
      </c>
      <c r="F124" s="185" t="s">
        <v>148</v>
      </c>
      <c r="G124" s="186" t="s">
        <v>144</v>
      </c>
      <c r="H124" s="187">
        <v>8.6999999999999993</v>
      </c>
      <c r="I124" s="188"/>
      <c r="J124" s="189">
        <f>ROUND(I124*H124,2)</f>
        <v>0</v>
      </c>
      <c r="K124" s="185" t="s">
        <v>132</v>
      </c>
      <c r="L124" s="36"/>
      <c r="M124" s="190" t="s">
        <v>1</v>
      </c>
      <c r="N124" s="191" t="s">
        <v>43</v>
      </c>
      <c r="O124" s="68"/>
      <c r="P124" s="192">
        <f>O124*H124</f>
        <v>0</v>
      </c>
      <c r="Q124" s="192">
        <v>0</v>
      </c>
      <c r="R124" s="192">
        <f>Q124*H124</f>
        <v>0</v>
      </c>
      <c r="S124" s="192">
        <v>0</v>
      </c>
      <c r="T124" s="193">
        <f>S124*H124</f>
        <v>0</v>
      </c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  <c r="AR124" s="194" t="s">
        <v>133</v>
      </c>
      <c r="AT124" s="194" t="s">
        <v>128</v>
      </c>
      <c r="AU124" s="194" t="s">
        <v>88</v>
      </c>
      <c r="AY124" s="14" t="s">
        <v>126</v>
      </c>
      <c r="BE124" s="195">
        <f>IF(N124="základní",J124,0)</f>
        <v>0</v>
      </c>
      <c r="BF124" s="195">
        <f>IF(N124="snížená",J124,0)</f>
        <v>0</v>
      </c>
      <c r="BG124" s="195">
        <f>IF(N124="zákl. přenesená",J124,0)</f>
        <v>0</v>
      </c>
      <c r="BH124" s="195">
        <f>IF(N124="sníž. přenesená",J124,0)</f>
        <v>0</v>
      </c>
      <c r="BI124" s="195">
        <f>IF(N124="nulová",J124,0)</f>
        <v>0</v>
      </c>
      <c r="BJ124" s="14" t="s">
        <v>86</v>
      </c>
      <c r="BK124" s="195">
        <f>ROUND(I124*H124,2)</f>
        <v>0</v>
      </c>
      <c r="BL124" s="14" t="s">
        <v>133</v>
      </c>
      <c r="BM124" s="194" t="s">
        <v>331</v>
      </c>
    </row>
    <row r="125" spans="1:65" s="2" customFormat="1" ht="37.9" customHeight="1">
      <c r="A125" s="31"/>
      <c r="B125" s="32"/>
      <c r="C125" s="183" t="s">
        <v>138</v>
      </c>
      <c r="D125" s="183" t="s">
        <v>128</v>
      </c>
      <c r="E125" s="184" t="s">
        <v>151</v>
      </c>
      <c r="F125" s="185" t="s">
        <v>152</v>
      </c>
      <c r="G125" s="186" t="s">
        <v>144</v>
      </c>
      <c r="H125" s="187">
        <v>87</v>
      </c>
      <c r="I125" s="188"/>
      <c r="J125" s="189">
        <f>ROUND(I125*H125,2)</f>
        <v>0</v>
      </c>
      <c r="K125" s="185" t="s">
        <v>132</v>
      </c>
      <c r="L125" s="36"/>
      <c r="M125" s="190" t="s">
        <v>1</v>
      </c>
      <c r="N125" s="191" t="s">
        <v>43</v>
      </c>
      <c r="O125" s="68"/>
      <c r="P125" s="192">
        <f>O125*H125</f>
        <v>0</v>
      </c>
      <c r="Q125" s="192">
        <v>0</v>
      </c>
      <c r="R125" s="192">
        <f>Q125*H125</f>
        <v>0</v>
      </c>
      <c r="S125" s="192">
        <v>0</v>
      </c>
      <c r="T125" s="193">
        <f>S125*H125</f>
        <v>0</v>
      </c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  <c r="AR125" s="194" t="s">
        <v>133</v>
      </c>
      <c r="AT125" s="194" t="s">
        <v>128</v>
      </c>
      <c r="AU125" s="194" t="s">
        <v>88</v>
      </c>
      <c r="AY125" s="14" t="s">
        <v>126</v>
      </c>
      <c r="BE125" s="195">
        <f>IF(N125="základní",J125,0)</f>
        <v>0</v>
      </c>
      <c r="BF125" s="195">
        <f>IF(N125="snížená",J125,0)</f>
        <v>0</v>
      </c>
      <c r="BG125" s="195">
        <f>IF(N125="zákl. přenesená",J125,0)</f>
        <v>0</v>
      </c>
      <c r="BH125" s="195">
        <f>IF(N125="sníž. přenesená",J125,0)</f>
        <v>0</v>
      </c>
      <c r="BI125" s="195">
        <f>IF(N125="nulová",J125,0)</f>
        <v>0</v>
      </c>
      <c r="BJ125" s="14" t="s">
        <v>86</v>
      </c>
      <c r="BK125" s="195">
        <f>ROUND(I125*H125,2)</f>
        <v>0</v>
      </c>
      <c r="BL125" s="14" t="s">
        <v>133</v>
      </c>
      <c r="BM125" s="194" t="s">
        <v>332</v>
      </c>
    </row>
    <row r="126" spans="1:65" s="2" customFormat="1" ht="37.9" customHeight="1">
      <c r="A126" s="31"/>
      <c r="B126" s="32"/>
      <c r="C126" s="183" t="s">
        <v>133</v>
      </c>
      <c r="D126" s="183" t="s">
        <v>128</v>
      </c>
      <c r="E126" s="184" t="s">
        <v>155</v>
      </c>
      <c r="F126" s="185" t="s">
        <v>156</v>
      </c>
      <c r="G126" s="186" t="s">
        <v>131</v>
      </c>
      <c r="H126" s="187">
        <v>29</v>
      </c>
      <c r="I126" s="188"/>
      <c r="J126" s="189">
        <f>ROUND(I126*H126,2)</f>
        <v>0</v>
      </c>
      <c r="K126" s="185" t="s">
        <v>132</v>
      </c>
      <c r="L126" s="36"/>
      <c r="M126" s="190" t="s">
        <v>1</v>
      </c>
      <c r="N126" s="191" t="s">
        <v>43</v>
      </c>
      <c r="O126" s="68"/>
      <c r="P126" s="192">
        <f>O126*H126</f>
        <v>0</v>
      </c>
      <c r="Q126" s="192">
        <v>0</v>
      </c>
      <c r="R126" s="192">
        <f>Q126*H126</f>
        <v>0</v>
      </c>
      <c r="S126" s="192">
        <v>0</v>
      </c>
      <c r="T126" s="193">
        <f>S126*H126</f>
        <v>0</v>
      </c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  <c r="AR126" s="194" t="s">
        <v>133</v>
      </c>
      <c r="AT126" s="194" t="s">
        <v>128</v>
      </c>
      <c r="AU126" s="194" t="s">
        <v>88</v>
      </c>
      <c r="AY126" s="14" t="s">
        <v>126</v>
      </c>
      <c r="BE126" s="195">
        <f>IF(N126="základní",J126,0)</f>
        <v>0</v>
      </c>
      <c r="BF126" s="195">
        <f>IF(N126="snížená",J126,0)</f>
        <v>0</v>
      </c>
      <c r="BG126" s="195">
        <f>IF(N126="zákl. přenesená",J126,0)</f>
        <v>0</v>
      </c>
      <c r="BH126" s="195">
        <f>IF(N126="sníž. přenesená",J126,0)</f>
        <v>0</v>
      </c>
      <c r="BI126" s="195">
        <f>IF(N126="nulová",J126,0)</f>
        <v>0</v>
      </c>
      <c r="BJ126" s="14" t="s">
        <v>86</v>
      </c>
      <c r="BK126" s="195">
        <f>ROUND(I126*H126,2)</f>
        <v>0</v>
      </c>
      <c r="BL126" s="14" t="s">
        <v>133</v>
      </c>
      <c r="BM126" s="194" t="s">
        <v>333</v>
      </c>
    </row>
    <row r="127" spans="1:65" s="2" customFormat="1" ht="16.5" customHeight="1">
      <c r="A127" s="31"/>
      <c r="B127" s="32"/>
      <c r="C127" s="196" t="s">
        <v>146</v>
      </c>
      <c r="D127" s="196" t="s">
        <v>159</v>
      </c>
      <c r="E127" s="197" t="s">
        <v>160</v>
      </c>
      <c r="F127" s="198" t="s">
        <v>161</v>
      </c>
      <c r="G127" s="199" t="s">
        <v>162</v>
      </c>
      <c r="H127" s="200">
        <v>15.66</v>
      </c>
      <c r="I127" s="201"/>
      <c r="J127" s="202">
        <f>ROUND(I127*H127,2)</f>
        <v>0</v>
      </c>
      <c r="K127" s="198" t="s">
        <v>132</v>
      </c>
      <c r="L127" s="203"/>
      <c r="M127" s="204" t="s">
        <v>1</v>
      </c>
      <c r="N127" s="205" t="s">
        <v>43</v>
      </c>
      <c r="O127" s="68"/>
      <c r="P127" s="192">
        <f>O127*H127</f>
        <v>0</v>
      </c>
      <c r="Q127" s="192">
        <v>1</v>
      </c>
      <c r="R127" s="192">
        <f>Q127*H127</f>
        <v>15.66</v>
      </c>
      <c r="S127" s="192">
        <v>0</v>
      </c>
      <c r="T127" s="193">
        <f>S127*H127</f>
        <v>0</v>
      </c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  <c r="AR127" s="194" t="s">
        <v>158</v>
      </c>
      <c r="AT127" s="194" t="s">
        <v>159</v>
      </c>
      <c r="AU127" s="194" t="s">
        <v>88</v>
      </c>
      <c r="AY127" s="14" t="s">
        <v>126</v>
      </c>
      <c r="BE127" s="195">
        <f>IF(N127="základní",J127,0)</f>
        <v>0</v>
      </c>
      <c r="BF127" s="195">
        <f>IF(N127="snížená",J127,0)</f>
        <v>0</v>
      </c>
      <c r="BG127" s="195">
        <f>IF(N127="zákl. přenesená",J127,0)</f>
        <v>0</v>
      </c>
      <c r="BH127" s="195">
        <f>IF(N127="sníž. přenesená",J127,0)</f>
        <v>0</v>
      </c>
      <c r="BI127" s="195">
        <f>IF(N127="nulová",J127,0)</f>
        <v>0</v>
      </c>
      <c r="BJ127" s="14" t="s">
        <v>86</v>
      </c>
      <c r="BK127" s="195">
        <f>ROUND(I127*H127,2)</f>
        <v>0</v>
      </c>
      <c r="BL127" s="14" t="s">
        <v>133</v>
      </c>
      <c r="BM127" s="194" t="s">
        <v>334</v>
      </c>
    </row>
    <row r="128" spans="1:65" s="12" customFormat="1" ht="22.9" customHeight="1">
      <c r="B128" s="167"/>
      <c r="C128" s="168"/>
      <c r="D128" s="169" t="s">
        <v>77</v>
      </c>
      <c r="E128" s="181" t="s">
        <v>164</v>
      </c>
      <c r="F128" s="181" t="s">
        <v>186</v>
      </c>
      <c r="G128" s="168"/>
      <c r="H128" s="168"/>
      <c r="I128" s="171"/>
      <c r="J128" s="182">
        <f>BK128</f>
        <v>0</v>
      </c>
      <c r="K128" s="168"/>
      <c r="L128" s="173"/>
      <c r="M128" s="174"/>
      <c r="N128" s="175"/>
      <c r="O128" s="175"/>
      <c r="P128" s="176">
        <f>SUM(P129:P131)</f>
        <v>0</v>
      </c>
      <c r="Q128" s="175"/>
      <c r="R128" s="176">
        <f>SUM(R129:R131)</f>
        <v>0</v>
      </c>
      <c r="S128" s="175"/>
      <c r="T128" s="177">
        <f>SUM(T129:T131)</f>
        <v>24.119999999999997</v>
      </c>
      <c r="AR128" s="178" t="s">
        <v>86</v>
      </c>
      <c r="AT128" s="179" t="s">
        <v>77</v>
      </c>
      <c r="AU128" s="179" t="s">
        <v>86</v>
      </c>
      <c r="AY128" s="178" t="s">
        <v>126</v>
      </c>
      <c r="BK128" s="180">
        <f>SUM(BK129:BK131)</f>
        <v>0</v>
      </c>
    </row>
    <row r="129" spans="1:65" s="2" customFormat="1" ht="24.2" customHeight="1">
      <c r="A129" s="31"/>
      <c r="B129" s="32"/>
      <c r="C129" s="183" t="s">
        <v>150</v>
      </c>
      <c r="D129" s="183" t="s">
        <v>128</v>
      </c>
      <c r="E129" s="184" t="s">
        <v>335</v>
      </c>
      <c r="F129" s="185" t="s">
        <v>336</v>
      </c>
      <c r="G129" s="186" t="s">
        <v>144</v>
      </c>
      <c r="H129" s="187">
        <v>87</v>
      </c>
      <c r="I129" s="188"/>
      <c r="J129" s="189">
        <f>ROUND(I129*H129,2)</f>
        <v>0</v>
      </c>
      <c r="K129" s="185" t="s">
        <v>132</v>
      </c>
      <c r="L129" s="36"/>
      <c r="M129" s="190" t="s">
        <v>1</v>
      </c>
      <c r="N129" s="191" t="s">
        <v>43</v>
      </c>
      <c r="O129" s="68"/>
      <c r="P129" s="192">
        <f>O129*H129</f>
        <v>0</v>
      </c>
      <c r="Q129" s="192">
        <v>0</v>
      </c>
      <c r="R129" s="192">
        <f>Q129*H129</f>
        <v>0</v>
      </c>
      <c r="S129" s="192">
        <v>0.15</v>
      </c>
      <c r="T129" s="193">
        <f>S129*H129</f>
        <v>13.049999999999999</v>
      </c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  <c r="AR129" s="194" t="s">
        <v>133</v>
      </c>
      <c r="AT129" s="194" t="s">
        <v>128</v>
      </c>
      <c r="AU129" s="194" t="s">
        <v>88</v>
      </c>
      <c r="AY129" s="14" t="s">
        <v>126</v>
      </c>
      <c r="BE129" s="195">
        <f>IF(N129="základní",J129,0)</f>
        <v>0</v>
      </c>
      <c r="BF129" s="195">
        <f>IF(N129="snížená",J129,0)</f>
        <v>0</v>
      </c>
      <c r="BG129" s="195">
        <f>IF(N129="zákl. přenesená",J129,0)</f>
        <v>0</v>
      </c>
      <c r="BH129" s="195">
        <f>IF(N129="sníž. přenesená",J129,0)</f>
        <v>0</v>
      </c>
      <c r="BI129" s="195">
        <f>IF(N129="nulová",J129,0)</f>
        <v>0</v>
      </c>
      <c r="BJ129" s="14" t="s">
        <v>86</v>
      </c>
      <c r="BK129" s="195">
        <f>ROUND(I129*H129,2)</f>
        <v>0</v>
      </c>
      <c r="BL129" s="14" t="s">
        <v>133</v>
      </c>
      <c r="BM129" s="194" t="s">
        <v>337</v>
      </c>
    </row>
    <row r="130" spans="1:65" s="2" customFormat="1" ht="24.2" customHeight="1">
      <c r="A130" s="31"/>
      <c r="B130" s="32"/>
      <c r="C130" s="183" t="s">
        <v>154</v>
      </c>
      <c r="D130" s="183" t="s">
        <v>128</v>
      </c>
      <c r="E130" s="184" t="s">
        <v>213</v>
      </c>
      <c r="F130" s="185" t="s">
        <v>214</v>
      </c>
      <c r="G130" s="186" t="s">
        <v>144</v>
      </c>
      <c r="H130" s="187">
        <v>4.3499999999999996</v>
      </c>
      <c r="I130" s="188"/>
      <c r="J130" s="189">
        <f>ROUND(I130*H130,2)</f>
        <v>0</v>
      </c>
      <c r="K130" s="185" t="s">
        <v>132</v>
      </c>
      <c r="L130" s="36"/>
      <c r="M130" s="190" t="s">
        <v>1</v>
      </c>
      <c r="N130" s="191" t="s">
        <v>43</v>
      </c>
      <c r="O130" s="68"/>
      <c r="P130" s="192">
        <f>O130*H130</f>
        <v>0</v>
      </c>
      <c r="Q130" s="192">
        <v>0</v>
      </c>
      <c r="R130" s="192">
        <f>Q130*H130</f>
        <v>0</v>
      </c>
      <c r="S130" s="192">
        <v>2.2000000000000002</v>
      </c>
      <c r="T130" s="193">
        <f>S130*H130</f>
        <v>9.57</v>
      </c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  <c r="AR130" s="194" t="s">
        <v>133</v>
      </c>
      <c r="AT130" s="194" t="s">
        <v>128</v>
      </c>
      <c r="AU130" s="194" t="s">
        <v>88</v>
      </c>
      <c r="AY130" s="14" t="s">
        <v>126</v>
      </c>
      <c r="BE130" s="195">
        <f>IF(N130="základní",J130,0)</f>
        <v>0</v>
      </c>
      <c r="BF130" s="195">
        <f>IF(N130="snížená",J130,0)</f>
        <v>0</v>
      </c>
      <c r="BG130" s="195">
        <f>IF(N130="zákl. přenesená",J130,0)</f>
        <v>0</v>
      </c>
      <c r="BH130" s="195">
        <f>IF(N130="sníž. přenesená",J130,0)</f>
        <v>0</v>
      </c>
      <c r="BI130" s="195">
        <f>IF(N130="nulová",J130,0)</f>
        <v>0</v>
      </c>
      <c r="BJ130" s="14" t="s">
        <v>86</v>
      </c>
      <c r="BK130" s="195">
        <f>ROUND(I130*H130,2)</f>
        <v>0</v>
      </c>
      <c r="BL130" s="14" t="s">
        <v>133</v>
      </c>
      <c r="BM130" s="194" t="s">
        <v>338</v>
      </c>
    </row>
    <row r="131" spans="1:65" s="2" customFormat="1" ht="24.2" customHeight="1">
      <c r="A131" s="31"/>
      <c r="B131" s="32"/>
      <c r="C131" s="183" t="s">
        <v>158</v>
      </c>
      <c r="D131" s="183" t="s">
        <v>128</v>
      </c>
      <c r="E131" s="184" t="s">
        <v>220</v>
      </c>
      <c r="F131" s="185" t="s">
        <v>221</v>
      </c>
      <c r="G131" s="186" t="s">
        <v>162</v>
      </c>
      <c r="H131" s="187">
        <v>1.5</v>
      </c>
      <c r="I131" s="188"/>
      <c r="J131" s="189">
        <f>ROUND(I131*H131,2)</f>
        <v>0</v>
      </c>
      <c r="K131" s="185" t="s">
        <v>349</v>
      </c>
      <c r="L131" s="36"/>
      <c r="M131" s="190" t="s">
        <v>1</v>
      </c>
      <c r="N131" s="191" t="s">
        <v>43</v>
      </c>
      <c r="O131" s="68"/>
      <c r="P131" s="192">
        <f>O131*H131</f>
        <v>0</v>
      </c>
      <c r="Q131" s="192">
        <v>0</v>
      </c>
      <c r="R131" s="192">
        <f>Q131*H131</f>
        <v>0</v>
      </c>
      <c r="S131" s="192">
        <v>1</v>
      </c>
      <c r="T131" s="193">
        <f>S131*H131</f>
        <v>1.5</v>
      </c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  <c r="AR131" s="194" t="s">
        <v>133</v>
      </c>
      <c r="AT131" s="194" t="s">
        <v>128</v>
      </c>
      <c r="AU131" s="194" t="s">
        <v>88</v>
      </c>
      <c r="AY131" s="14" t="s">
        <v>126</v>
      </c>
      <c r="BE131" s="195">
        <f>IF(N131="základní",J131,0)</f>
        <v>0</v>
      </c>
      <c r="BF131" s="195">
        <f>IF(N131="snížená",J131,0)</f>
        <v>0</v>
      </c>
      <c r="BG131" s="195">
        <f>IF(N131="zákl. přenesená",J131,0)</f>
        <v>0</v>
      </c>
      <c r="BH131" s="195">
        <f>IF(N131="sníž. přenesená",J131,0)</f>
        <v>0</v>
      </c>
      <c r="BI131" s="195">
        <f>IF(N131="nulová",J131,0)</f>
        <v>0</v>
      </c>
      <c r="BJ131" s="14" t="s">
        <v>86</v>
      </c>
      <c r="BK131" s="195">
        <f>ROUND(I131*H131,2)</f>
        <v>0</v>
      </c>
      <c r="BL131" s="14" t="s">
        <v>133</v>
      </c>
      <c r="BM131" s="194" t="s">
        <v>339</v>
      </c>
    </row>
    <row r="132" spans="1:65" s="12" customFormat="1" ht="22.9" customHeight="1">
      <c r="B132" s="167"/>
      <c r="C132" s="168"/>
      <c r="D132" s="169" t="s">
        <v>77</v>
      </c>
      <c r="E132" s="181" t="s">
        <v>223</v>
      </c>
      <c r="F132" s="181" t="s">
        <v>224</v>
      </c>
      <c r="G132" s="168"/>
      <c r="H132" s="168"/>
      <c r="I132" s="171"/>
      <c r="J132" s="182">
        <f>BK132</f>
        <v>0</v>
      </c>
      <c r="K132" s="168"/>
      <c r="L132" s="173"/>
      <c r="M132" s="174"/>
      <c r="N132" s="175"/>
      <c r="O132" s="175"/>
      <c r="P132" s="176">
        <f>SUM(P133:P140)</f>
        <v>0</v>
      </c>
      <c r="Q132" s="175"/>
      <c r="R132" s="176">
        <f>SUM(R133:R140)</f>
        <v>0</v>
      </c>
      <c r="S132" s="175"/>
      <c r="T132" s="177">
        <f>SUM(T133:T140)</f>
        <v>0</v>
      </c>
      <c r="AR132" s="178" t="s">
        <v>86</v>
      </c>
      <c r="AT132" s="179" t="s">
        <v>77</v>
      </c>
      <c r="AU132" s="179" t="s">
        <v>86</v>
      </c>
      <c r="AY132" s="178" t="s">
        <v>126</v>
      </c>
      <c r="BK132" s="180">
        <f>SUM(BK133:BK140)</f>
        <v>0</v>
      </c>
    </row>
    <row r="133" spans="1:65" s="2" customFormat="1" ht="16.5" customHeight="1">
      <c r="A133" s="31"/>
      <c r="B133" s="32"/>
      <c r="C133" s="183" t="s">
        <v>164</v>
      </c>
      <c r="D133" s="183" t="s">
        <v>128</v>
      </c>
      <c r="E133" s="184" t="s">
        <v>226</v>
      </c>
      <c r="F133" s="185" t="s">
        <v>227</v>
      </c>
      <c r="G133" s="186" t="s">
        <v>162</v>
      </c>
      <c r="H133" s="187">
        <v>24.12</v>
      </c>
      <c r="I133" s="188"/>
      <c r="J133" s="189">
        <f t="shared" ref="J133:J140" si="0">ROUND(I133*H133,2)</f>
        <v>0</v>
      </c>
      <c r="K133" s="185" t="s">
        <v>132</v>
      </c>
      <c r="L133" s="36"/>
      <c r="M133" s="190" t="s">
        <v>1</v>
      </c>
      <c r="N133" s="191" t="s">
        <v>43</v>
      </c>
      <c r="O133" s="68"/>
      <c r="P133" s="192">
        <f t="shared" ref="P133:P140" si="1">O133*H133</f>
        <v>0</v>
      </c>
      <c r="Q133" s="192">
        <v>0</v>
      </c>
      <c r="R133" s="192">
        <f t="shared" ref="R133:R140" si="2">Q133*H133</f>
        <v>0</v>
      </c>
      <c r="S133" s="192">
        <v>0</v>
      </c>
      <c r="T133" s="193">
        <f t="shared" ref="T133:T140" si="3">S133*H133</f>
        <v>0</v>
      </c>
      <c r="U133" s="31"/>
      <c r="V133" s="31"/>
      <c r="W133" s="31"/>
      <c r="X133" s="31"/>
      <c r="Y133" s="31"/>
      <c r="Z133" s="31"/>
      <c r="AA133" s="31"/>
      <c r="AB133" s="31"/>
      <c r="AC133" s="31"/>
      <c r="AD133" s="31"/>
      <c r="AE133" s="31"/>
      <c r="AR133" s="194" t="s">
        <v>133</v>
      </c>
      <c r="AT133" s="194" t="s">
        <v>128</v>
      </c>
      <c r="AU133" s="194" t="s">
        <v>88</v>
      </c>
      <c r="AY133" s="14" t="s">
        <v>126</v>
      </c>
      <c r="BE133" s="195">
        <f t="shared" ref="BE133:BE140" si="4">IF(N133="základní",J133,0)</f>
        <v>0</v>
      </c>
      <c r="BF133" s="195">
        <f t="shared" ref="BF133:BF140" si="5">IF(N133="snížená",J133,0)</f>
        <v>0</v>
      </c>
      <c r="BG133" s="195">
        <f t="shared" ref="BG133:BG140" si="6">IF(N133="zákl. přenesená",J133,0)</f>
        <v>0</v>
      </c>
      <c r="BH133" s="195">
        <f t="shared" ref="BH133:BH140" si="7">IF(N133="sníž. přenesená",J133,0)</f>
        <v>0</v>
      </c>
      <c r="BI133" s="195">
        <f t="shared" ref="BI133:BI140" si="8">IF(N133="nulová",J133,0)</f>
        <v>0</v>
      </c>
      <c r="BJ133" s="14" t="s">
        <v>86</v>
      </c>
      <c r="BK133" s="195">
        <f t="shared" ref="BK133:BK140" si="9">ROUND(I133*H133,2)</f>
        <v>0</v>
      </c>
      <c r="BL133" s="14" t="s">
        <v>133</v>
      </c>
      <c r="BM133" s="194" t="s">
        <v>340</v>
      </c>
    </row>
    <row r="134" spans="1:65" s="2" customFormat="1" ht="24.2" customHeight="1">
      <c r="A134" s="31"/>
      <c r="B134" s="32"/>
      <c r="C134" s="183" t="s">
        <v>169</v>
      </c>
      <c r="D134" s="183" t="s">
        <v>128</v>
      </c>
      <c r="E134" s="184" t="s">
        <v>238</v>
      </c>
      <c r="F134" s="185" t="s">
        <v>239</v>
      </c>
      <c r="G134" s="186" t="s">
        <v>162</v>
      </c>
      <c r="H134" s="187">
        <v>24.12</v>
      </c>
      <c r="I134" s="188"/>
      <c r="J134" s="189">
        <f t="shared" si="0"/>
        <v>0</v>
      </c>
      <c r="K134" s="185" t="s">
        <v>132</v>
      </c>
      <c r="L134" s="36"/>
      <c r="M134" s="190" t="s">
        <v>1</v>
      </c>
      <c r="N134" s="191" t="s">
        <v>43</v>
      </c>
      <c r="O134" s="68"/>
      <c r="P134" s="192">
        <f t="shared" si="1"/>
        <v>0</v>
      </c>
      <c r="Q134" s="192">
        <v>0</v>
      </c>
      <c r="R134" s="192">
        <f t="shared" si="2"/>
        <v>0</v>
      </c>
      <c r="S134" s="192">
        <v>0</v>
      </c>
      <c r="T134" s="193">
        <f t="shared" si="3"/>
        <v>0</v>
      </c>
      <c r="U134" s="31"/>
      <c r="V134" s="31"/>
      <c r="W134" s="31"/>
      <c r="X134" s="31"/>
      <c r="Y134" s="31"/>
      <c r="Z134" s="31"/>
      <c r="AA134" s="31"/>
      <c r="AB134" s="31"/>
      <c r="AC134" s="31"/>
      <c r="AD134" s="31"/>
      <c r="AE134" s="31"/>
      <c r="AR134" s="194" t="s">
        <v>133</v>
      </c>
      <c r="AT134" s="194" t="s">
        <v>128</v>
      </c>
      <c r="AU134" s="194" t="s">
        <v>88</v>
      </c>
      <c r="AY134" s="14" t="s">
        <v>126</v>
      </c>
      <c r="BE134" s="195">
        <f t="shared" si="4"/>
        <v>0</v>
      </c>
      <c r="BF134" s="195">
        <f t="shared" si="5"/>
        <v>0</v>
      </c>
      <c r="BG134" s="195">
        <f t="shared" si="6"/>
        <v>0</v>
      </c>
      <c r="BH134" s="195">
        <f t="shared" si="7"/>
        <v>0</v>
      </c>
      <c r="BI134" s="195">
        <f t="shared" si="8"/>
        <v>0</v>
      </c>
      <c r="BJ134" s="14" t="s">
        <v>86</v>
      </c>
      <c r="BK134" s="195">
        <f t="shared" si="9"/>
        <v>0</v>
      </c>
      <c r="BL134" s="14" t="s">
        <v>133</v>
      </c>
      <c r="BM134" s="194" t="s">
        <v>341</v>
      </c>
    </row>
    <row r="135" spans="1:65" s="2" customFormat="1" ht="24.2" customHeight="1">
      <c r="A135" s="31"/>
      <c r="B135" s="32"/>
      <c r="C135" s="183" t="s">
        <v>174</v>
      </c>
      <c r="D135" s="183" t="s">
        <v>128</v>
      </c>
      <c r="E135" s="184" t="s">
        <v>242</v>
      </c>
      <c r="F135" s="185" t="s">
        <v>243</v>
      </c>
      <c r="G135" s="186" t="s">
        <v>162</v>
      </c>
      <c r="H135" s="187">
        <v>458.28</v>
      </c>
      <c r="I135" s="188"/>
      <c r="J135" s="189">
        <f t="shared" si="0"/>
        <v>0</v>
      </c>
      <c r="K135" s="185" t="s">
        <v>132</v>
      </c>
      <c r="L135" s="36"/>
      <c r="M135" s="190" t="s">
        <v>1</v>
      </c>
      <c r="N135" s="191" t="s">
        <v>43</v>
      </c>
      <c r="O135" s="68"/>
      <c r="P135" s="192">
        <f t="shared" si="1"/>
        <v>0</v>
      </c>
      <c r="Q135" s="192">
        <v>0</v>
      </c>
      <c r="R135" s="192">
        <f t="shared" si="2"/>
        <v>0</v>
      </c>
      <c r="S135" s="192">
        <v>0</v>
      </c>
      <c r="T135" s="193">
        <f t="shared" si="3"/>
        <v>0</v>
      </c>
      <c r="U135" s="31"/>
      <c r="V135" s="31"/>
      <c r="W135" s="31"/>
      <c r="X135" s="31"/>
      <c r="Y135" s="31"/>
      <c r="Z135" s="31"/>
      <c r="AA135" s="31"/>
      <c r="AB135" s="31"/>
      <c r="AC135" s="31"/>
      <c r="AD135" s="31"/>
      <c r="AE135" s="31"/>
      <c r="AR135" s="194" t="s">
        <v>133</v>
      </c>
      <c r="AT135" s="194" t="s">
        <v>128</v>
      </c>
      <c r="AU135" s="194" t="s">
        <v>88</v>
      </c>
      <c r="AY135" s="14" t="s">
        <v>126</v>
      </c>
      <c r="BE135" s="195">
        <f t="shared" si="4"/>
        <v>0</v>
      </c>
      <c r="BF135" s="195">
        <f t="shared" si="5"/>
        <v>0</v>
      </c>
      <c r="BG135" s="195">
        <f t="shared" si="6"/>
        <v>0</v>
      </c>
      <c r="BH135" s="195">
        <f t="shared" si="7"/>
        <v>0</v>
      </c>
      <c r="BI135" s="195">
        <f t="shared" si="8"/>
        <v>0</v>
      </c>
      <c r="BJ135" s="14" t="s">
        <v>86</v>
      </c>
      <c r="BK135" s="195">
        <f t="shared" si="9"/>
        <v>0</v>
      </c>
      <c r="BL135" s="14" t="s">
        <v>133</v>
      </c>
      <c r="BM135" s="194" t="s">
        <v>342</v>
      </c>
    </row>
    <row r="136" spans="1:65" s="2" customFormat="1" ht="16.5" customHeight="1">
      <c r="A136" s="31"/>
      <c r="B136" s="32"/>
      <c r="C136" s="183" t="s">
        <v>8</v>
      </c>
      <c r="D136" s="183" t="s">
        <v>128</v>
      </c>
      <c r="E136" s="184" t="s">
        <v>246</v>
      </c>
      <c r="F136" s="185" t="s">
        <v>247</v>
      </c>
      <c r="G136" s="186" t="s">
        <v>162</v>
      </c>
      <c r="H136" s="187">
        <v>24.12</v>
      </c>
      <c r="I136" s="188"/>
      <c r="J136" s="189">
        <f t="shared" si="0"/>
        <v>0</v>
      </c>
      <c r="K136" s="185" t="s">
        <v>132</v>
      </c>
      <c r="L136" s="36"/>
      <c r="M136" s="190" t="s">
        <v>1</v>
      </c>
      <c r="N136" s="191" t="s">
        <v>43</v>
      </c>
      <c r="O136" s="68"/>
      <c r="P136" s="192">
        <f t="shared" si="1"/>
        <v>0</v>
      </c>
      <c r="Q136" s="192">
        <v>0</v>
      </c>
      <c r="R136" s="192">
        <f t="shared" si="2"/>
        <v>0</v>
      </c>
      <c r="S136" s="192">
        <v>0</v>
      </c>
      <c r="T136" s="193">
        <f t="shared" si="3"/>
        <v>0</v>
      </c>
      <c r="U136" s="31"/>
      <c r="V136" s="31"/>
      <c r="W136" s="31"/>
      <c r="X136" s="31"/>
      <c r="Y136" s="31"/>
      <c r="Z136" s="31"/>
      <c r="AA136" s="31"/>
      <c r="AB136" s="31"/>
      <c r="AC136" s="31"/>
      <c r="AD136" s="31"/>
      <c r="AE136" s="31"/>
      <c r="AR136" s="194" t="s">
        <v>133</v>
      </c>
      <c r="AT136" s="194" t="s">
        <v>128</v>
      </c>
      <c r="AU136" s="194" t="s">
        <v>88</v>
      </c>
      <c r="AY136" s="14" t="s">
        <v>126</v>
      </c>
      <c r="BE136" s="195">
        <f t="shared" si="4"/>
        <v>0</v>
      </c>
      <c r="BF136" s="195">
        <f t="shared" si="5"/>
        <v>0</v>
      </c>
      <c r="BG136" s="195">
        <f t="shared" si="6"/>
        <v>0</v>
      </c>
      <c r="BH136" s="195">
        <f t="shared" si="7"/>
        <v>0</v>
      </c>
      <c r="BI136" s="195">
        <f t="shared" si="8"/>
        <v>0</v>
      </c>
      <c r="BJ136" s="14" t="s">
        <v>86</v>
      </c>
      <c r="BK136" s="195">
        <f t="shared" si="9"/>
        <v>0</v>
      </c>
      <c r="BL136" s="14" t="s">
        <v>133</v>
      </c>
      <c r="BM136" s="194" t="s">
        <v>343</v>
      </c>
    </row>
    <row r="137" spans="1:65" s="2" customFormat="1" ht="24.2" customHeight="1">
      <c r="A137" s="31"/>
      <c r="B137" s="32"/>
      <c r="C137" s="183" t="s">
        <v>182</v>
      </c>
      <c r="D137" s="183" t="s">
        <v>128</v>
      </c>
      <c r="E137" s="184" t="s">
        <v>256</v>
      </c>
      <c r="F137" s="185" t="s">
        <v>257</v>
      </c>
      <c r="G137" s="186" t="s">
        <v>162</v>
      </c>
      <c r="H137" s="187">
        <v>1.5</v>
      </c>
      <c r="I137" s="188"/>
      <c r="J137" s="189">
        <f t="shared" si="0"/>
        <v>0</v>
      </c>
      <c r="K137" s="185" t="s">
        <v>132</v>
      </c>
      <c r="L137" s="36"/>
      <c r="M137" s="190" t="s">
        <v>1</v>
      </c>
      <c r="N137" s="191" t="s">
        <v>43</v>
      </c>
      <c r="O137" s="68"/>
      <c r="P137" s="192">
        <f t="shared" si="1"/>
        <v>0</v>
      </c>
      <c r="Q137" s="192">
        <v>0</v>
      </c>
      <c r="R137" s="192">
        <f t="shared" si="2"/>
        <v>0</v>
      </c>
      <c r="S137" s="192">
        <v>0</v>
      </c>
      <c r="T137" s="193">
        <f t="shared" si="3"/>
        <v>0</v>
      </c>
      <c r="U137" s="31"/>
      <c r="V137" s="31"/>
      <c r="W137" s="31"/>
      <c r="X137" s="31"/>
      <c r="Y137" s="31"/>
      <c r="Z137" s="31"/>
      <c r="AA137" s="31"/>
      <c r="AB137" s="31"/>
      <c r="AC137" s="31"/>
      <c r="AD137" s="31"/>
      <c r="AE137" s="31"/>
      <c r="AR137" s="194" t="s">
        <v>133</v>
      </c>
      <c r="AT137" s="194" t="s">
        <v>128</v>
      </c>
      <c r="AU137" s="194" t="s">
        <v>88</v>
      </c>
      <c r="AY137" s="14" t="s">
        <v>126</v>
      </c>
      <c r="BE137" s="195">
        <f t="shared" si="4"/>
        <v>0</v>
      </c>
      <c r="BF137" s="195">
        <f t="shared" si="5"/>
        <v>0</v>
      </c>
      <c r="BG137" s="195">
        <f t="shared" si="6"/>
        <v>0</v>
      </c>
      <c r="BH137" s="195">
        <f t="shared" si="7"/>
        <v>0</v>
      </c>
      <c r="BI137" s="195">
        <f t="shared" si="8"/>
        <v>0</v>
      </c>
      <c r="BJ137" s="14" t="s">
        <v>86</v>
      </c>
      <c r="BK137" s="195">
        <f t="shared" si="9"/>
        <v>0</v>
      </c>
      <c r="BL137" s="14" t="s">
        <v>133</v>
      </c>
      <c r="BM137" s="194" t="s">
        <v>344</v>
      </c>
    </row>
    <row r="138" spans="1:65" s="2" customFormat="1" ht="33" customHeight="1">
      <c r="A138" s="31"/>
      <c r="B138" s="32"/>
      <c r="C138" s="183" t="s">
        <v>187</v>
      </c>
      <c r="D138" s="183" t="s">
        <v>128</v>
      </c>
      <c r="E138" s="184" t="s">
        <v>268</v>
      </c>
      <c r="F138" s="185" t="s">
        <v>269</v>
      </c>
      <c r="G138" s="186" t="s">
        <v>162</v>
      </c>
      <c r="H138" s="187">
        <v>1.8</v>
      </c>
      <c r="I138" s="188"/>
      <c r="J138" s="189">
        <f t="shared" si="0"/>
        <v>0</v>
      </c>
      <c r="K138" s="185" t="s">
        <v>132</v>
      </c>
      <c r="L138" s="36"/>
      <c r="M138" s="190" t="s">
        <v>1</v>
      </c>
      <c r="N138" s="191" t="s">
        <v>43</v>
      </c>
      <c r="O138" s="68"/>
      <c r="P138" s="192">
        <f t="shared" si="1"/>
        <v>0</v>
      </c>
      <c r="Q138" s="192">
        <v>0</v>
      </c>
      <c r="R138" s="192">
        <f t="shared" si="2"/>
        <v>0</v>
      </c>
      <c r="S138" s="192">
        <v>0</v>
      </c>
      <c r="T138" s="193">
        <f t="shared" si="3"/>
        <v>0</v>
      </c>
      <c r="U138" s="31"/>
      <c r="V138" s="31"/>
      <c r="W138" s="31"/>
      <c r="X138" s="31"/>
      <c r="Y138" s="31"/>
      <c r="Z138" s="31"/>
      <c r="AA138" s="31"/>
      <c r="AB138" s="31"/>
      <c r="AC138" s="31"/>
      <c r="AD138" s="31"/>
      <c r="AE138" s="31"/>
      <c r="AR138" s="194" t="s">
        <v>133</v>
      </c>
      <c r="AT138" s="194" t="s">
        <v>128</v>
      </c>
      <c r="AU138" s="194" t="s">
        <v>88</v>
      </c>
      <c r="AY138" s="14" t="s">
        <v>126</v>
      </c>
      <c r="BE138" s="195">
        <f t="shared" si="4"/>
        <v>0</v>
      </c>
      <c r="BF138" s="195">
        <f t="shared" si="5"/>
        <v>0</v>
      </c>
      <c r="BG138" s="195">
        <f t="shared" si="6"/>
        <v>0</v>
      </c>
      <c r="BH138" s="195">
        <f t="shared" si="7"/>
        <v>0</v>
      </c>
      <c r="BI138" s="195">
        <f t="shared" si="8"/>
        <v>0</v>
      </c>
      <c r="BJ138" s="14" t="s">
        <v>86</v>
      </c>
      <c r="BK138" s="195">
        <f t="shared" si="9"/>
        <v>0</v>
      </c>
      <c r="BL138" s="14" t="s">
        <v>133</v>
      </c>
      <c r="BM138" s="194" t="s">
        <v>345</v>
      </c>
    </row>
    <row r="139" spans="1:65" s="2" customFormat="1" ht="37.9" customHeight="1">
      <c r="A139" s="31"/>
      <c r="B139" s="32"/>
      <c r="C139" s="183" t="s">
        <v>192</v>
      </c>
      <c r="D139" s="183" t="s">
        <v>128</v>
      </c>
      <c r="E139" s="184" t="s">
        <v>276</v>
      </c>
      <c r="F139" s="185" t="s">
        <v>277</v>
      </c>
      <c r="G139" s="186" t="s">
        <v>162</v>
      </c>
      <c r="H139" s="187">
        <v>9.57</v>
      </c>
      <c r="I139" s="188"/>
      <c r="J139" s="189">
        <f t="shared" si="0"/>
        <v>0</v>
      </c>
      <c r="K139" s="185" t="s">
        <v>132</v>
      </c>
      <c r="L139" s="36"/>
      <c r="M139" s="190" t="s">
        <v>1</v>
      </c>
      <c r="N139" s="191" t="s">
        <v>43</v>
      </c>
      <c r="O139" s="68"/>
      <c r="P139" s="192">
        <f t="shared" si="1"/>
        <v>0</v>
      </c>
      <c r="Q139" s="192">
        <v>0</v>
      </c>
      <c r="R139" s="192">
        <f t="shared" si="2"/>
        <v>0</v>
      </c>
      <c r="S139" s="192">
        <v>0</v>
      </c>
      <c r="T139" s="193">
        <f t="shared" si="3"/>
        <v>0</v>
      </c>
      <c r="U139" s="31"/>
      <c r="V139" s="31"/>
      <c r="W139" s="31"/>
      <c r="X139" s="31"/>
      <c r="Y139" s="31"/>
      <c r="Z139" s="31"/>
      <c r="AA139" s="31"/>
      <c r="AB139" s="31"/>
      <c r="AC139" s="31"/>
      <c r="AD139" s="31"/>
      <c r="AE139" s="31"/>
      <c r="AR139" s="194" t="s">
        <v>133</v>
      </c>
      <c r="AT139" s="194" t="s">
        <v>128</v>
      </c>
      <c r="AU139" s="194" t="s">
        <v>88</v>
      </c>
      <c r="AY139" s="14" t="s">
        <v>126</v>
      </c>
      <c r="BE139" s="195">
        <f t="shared" si="4"/>
        <v>0</v>
      </c>
      <c r="BF139" s="195">
        <f t="shared" si="5"/>
        <v>0</v>
      </c>
      <c r="BG139" s="195">
        <f t="shared" si="6"/>
        <v>0</v>
      </c>
      <c r="BH139" s="195">
        <f t="shared" si="7"/>
        <v>0</v>
      </c>
      <c r="BI139" s="195">
        <f t="shared" si="8"/>
        <v>0</v>
      </c>
      <c r="BJ139" s="14" t="s">
        <v>86</v>
      </c>
      <c r="BK139" s="195">
        <f t="shared" si="9"/>
        <v>0</v>
      </c>
      <c r="BL139" s="14" t="s">
        <v>133</v>
      </c>
      <c r="BM139" s="194" t="s">
        <v>346</v>
      </c>
    </row>
    <row r="140" spans="1:65" s="2" customFormat="1" ht="37.9" customHeight="1">
      <c r="A140" s="31"/>
      <c r="B140" s="32"/>
      <c r="C140" s="183" t="s">
        <v>196</v>
      </c>
      <c r="D140" s="183" t="s">
        <v>128</v>
      </c>
      <c r="E140" s="184" t="s">
        <v>288</v>
      </c>
      <c r="F140" s="185" t="s">
        <v>347</v>
      </c>
      <c r="G140" s="186" t="s">
        <v>162</v>
      </c>
      <c r="H140" s="187">
        <v>11.25</v>
      </c>
      <c r="I140" s="188"/>
      <c r="J140" s="189">
        <f t="shared" si="0"/>
        <v>0</v>
      </c>
      <c r="K140" s="185" t="s">
        <v>132</v>
      </c>
      <c r="L140" s="36"/>
      <c r="M140" s="211" t="s">
        <v>1</v>
      </c>
      <c r="N140" s="212" t="s">
        <v>43</v>
      </c>
      <c r="O140" s="213"/>
      <c r="P140" s="214">
        <f t="shared" si="1"/>
        <v>0</v>
      </c>
      <c r="Q140" s="214">
        <v>0</v>
      </c>
      <c r="R140" s="214">
        <f t="shared" si="2"/>
        <v>0</v>
      </c>
      <c r="S140" s="214">
        <v>0</v>
      </c>
      <c r="T140" s="215">
        <f t="shared" si="3"/>
        <v>0</v>
      </c>
      <c r="U140" s="31"/>
      <c r="V140" s="31"/>
      <c r="W140" s="31"/>
      <c r="X140" s="31"/>
      <c r="Y140" s="31"/>
      <c r="Z140" s="31"/>
      <c r="AA140" s="31"/>
      <c r="AB140" s="31"/>
      <c r="AC140" s="31"/>
      <c r="AD140" s="31"/>
      <c r="AE140" s="31"/>
      <c r="AR140" s="194" t="s">
        <v>133</v>
      </c>
      <c r="AT140" s="194" t="s">
        <v>128</v>
      </c>
      <c r="AU140" s="194" t="s">
        <v>88</v>
      </c>
      <c r="AY140" s="14" t="s">
        <v>126</v>
      </c>
      <c r="BE140" s="195">
        <f t="shared" si="4"/>
        <v>0</v>
      </c>
      <c r="BF140" s="195">
        <f t="shared" si="5"/>
        <v>0</v>
      </c>
      <c r="BG140" s="195">
        <f t="shared" si="6"/>
        <v>0</v>
      </c>
      <c r="BH140" s="195">
        <f t="shared" si="7"/>
        <v>0</v>
      </c>
      <c r="BI140" s="195">
        <f t="shared" si="8"/>
        <v>0</v>
      </c>
      <c r="BJ140" s="14" t="s">
        <v>86</v>
      </c>
      <c r="BK140" s="195">
        <f t="shared" si="9"/>
        <v>0</v>
      </c>
      <c r="BL140" s="14" t="s">
        <v>133</v>
      </c>
      <c r="BM140" s="194" t="s">
        <v>348</v>
      </c>
    </row>
    <row r="141" spans="1:65" s="2" customFormat="1" ht="6.95" customHeight="1">
      <c r="A141" s="31"/>
      <c r="B141" s="51"/>
      <c r="C141" s="52"/>
      <c r="D141" s="52"/>
      <c r="E141" s="52"/>
      <c r="F141" s="52"/>
      <c r="G141" s="52"/>
      <c r="H141" s="52"/>
      <c r="I141" s="52"/>
      <c r="J141" s="52"/>
      <c r="K141" s="52"/>
      <c r="L141" s="36"/>
      <c r="M141" s="31"/>
      <c r="O141" s="31"/>
      <c r="P141" s="31"/>
      <c r="Q141" s="31"/>
      <c r="R141" s="31"/>
      <c r="S141" s="31"/>
      <c r="T141" s="31"/>
      <c r="U141" s="31"/>
      <c r="V141" s="31"/>
      <c r="W141" s="31"/>
      <c r="X141" s="31"/>
      <c r="Y141" s="31"/>
      <c r="Z141" s="31"/>
      <c r="AA141" s="31"/>
      <c r="AB141" s="31"/>
      <c r="AC141" s="31"/>
      <c r="AD141" s="31"/>
      <c r="AE141" s="31"/>
    </row>
  </sheetData>
  <sheetProtection password="C1E4" sheet="1" objects="1" scenarios="1" formatColumns="0" formatRows="0" autoFilter="0"/>
  <autoFilter ref="C119:K140"/>
  <mergeCells count="9">
    <mergeCell ref="E87:H87"/>
    <mergeCell ref="E110:H110"/>
    <mergeCell ref="E112:H112"/>
    <mergeCell ref="L2:V2"/>
    <mergeCell ref="E7:H7"/>
    <mergeCell ref="E9:H9"/>
    <mergeCell ref="E18:H18"/>
    <mergeCell ref="E27:H27"/>
    <mergeCell ref="E85:H85"/>
  </mergeCells>
  <pageMargins left="0.39370078740157483" right="0.39370078740157483" top="0.39370078740157483" bottom="0.39370078740157483" header="0" footer="0"/>
  <pageSetup paperSize="9" scale="76" fitToHeight="100" orientation="portrait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6</vt:i4>
      </vt:variant>
    </vt:vector>
  </HeadingPairs>
  <TitlesOfParts>
    <vt:vector size="9" baseType="lpstr">
      <vt:lpstr>Rekapitulace stavby</vt:lpstr>
      <vt:lpstr>SO.01 - strážní domek č. ...</vt:lpstr>
      <vt:lpstr>SO.02 - příslušenství - c...</vt:lpstr>
      <vt:lpstr>'Rekapitulace stavby'!Názvy_tisku</vt:lpstr>
      <vt:lpstr>'SO.01 - strážní domek č. ...'!Názvy_tisku</vt:lpstr>
      <vt:lpstr>'SO.02 - příslušenství - c...'!Názvy_tisku</vt:lpstr>
      <vt:lpstr>'Rekapitulace stavby'!Oblast_tisku</vt:lpstr>
      <vt:lpstr>'SO.01 - strážní domek č. ...'!Oblast_tisku</vt:lpstr>
      <vt:lpstr>'SO.02 - příslušenství - c...'!Oblast_tisku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Ulrich Ladislav, DiS.</dc:creator>
  <cp:lastModifiedBy>Ulrich Ladislav, DiS.</cp:lastModifiedBy>
  <cp:lastPrinted>2024-02-14T08:26:27Z</cp:lastPrinted>
  <dcterms:created xsi:type="dcterms:W3CDTF">2024-02-14T08:20:18Z</dcterms:created>
  <dcterms:modified xsi:type="dcterms:W3CDTF">2024-02-14T08:26:43Z</dcterms:modified>
</cp:coreProperties>
</file>